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ly\Desktop\"/>
    </mc:Choice>
  </mc:AlternateContent>
  <bookViews>
    <workbookView xWindow="384" yWindow="108" windowWidth="13380" windowHeight="5568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G119" i="1" l="1"/>
  <c r="C115" i="1"/>
  <c r="G126" i="1"/>
  <c r="E123" i="1"/>
  <c r="G123" i="1"/>
  <c r="D123" i="1"/>
  <c r="G125" i="1"/>
  <c r="D120" i="1"/>
  <c r="E119" i="1"/>
  <c r="G129" i="1"/>
  <c r="G118" i="1"/>
  <c r="E115" i="1"/>
  <c r="G127" i="1"/>
  <c r="D117" i="1"/>
  <c r="G122" i="1"/>
  <c r="C123" i="1"/>
  <c r="G120" i="1"/>
  <c r="C117" i="1"/>
  <c r="B121" i="1"/>
  <c r="B119" i="1"/>
  <c r="G116" i="1"/>
  <c r="B117" i="1"/>
  <c r="G115" i="1"/>
  <c r="B115" i="1"/>
  <c r="C1" i="2" l="1"/>
  <c r="A1" i="2"/>
  <c r="G130" i="1"/>
  <c r="G128" i="1"/>
  <c r="D115" i="1"/>
  <c r="G124" i="1" s="1"/>
  <c r="C119" i="1"/>
  <c r="G121" i="1" s="1"/>
  <c r="G117" i="1"/>
  <c r="I133" i="1"/>
  <c r="I132" i="1"/>
  <c r="I131" i="1"/>
  <c r="I130" i="1"/>
  <c r="I128" i="1"/>
  <c r="J129" i="1"/>
  <c r="D1" i="2" s="1"/>
  <c r="I127" i="1"/>
  <c r="I126" i="1"/>
  <c r="I125" i="1"/>
  <c r="J124" i="1"/>
  <c r="I123" i="1"/>
  <c r="I122" i="1"/>
  <c r="I121" i="1"/>
  <c r="I118" i="1"/>
  <c r="I117" i="1"/>
  <c r="I120" i="1"/>
  <c r="I115" i="1"/>
  <c r="J119" i="1"/>
  <c r="B1" i="2" s="1"/>
  <c r="I116" i="1"/>
  <c r="J114" i="1"/>
  <c r="E111" i="1"/>
  <c r="D104" i="1"/>
  <c r="C97" i="1"/>
  <c r="B90" i="1"/>
  <c r="E83" i="1"/>
  <c r="D111" i="1"/>
  <c r="C104" i="1"/>
  <c r="B97" i="1"/>
  <c r="E90" i="1"/>
  <c r="D83" i="1"/>
  <c r="C111" i="1"/>
  <c r="B104" i="1"/>
  <c r="E97" i="1"/>
  <c r="D90" i="1"/>
  <c r="C83" i="1"/>
  <c r="B111" i="1"/>
  <c r="E104" i="1"/>
  <c r="D97" i="1"/>
  <c r="C90" i="1"/>
  <c r="B83" i="1"/>
  <c r="E108" i="1"/>
  <c r="D108" i="1"/>
  <c r="C108" i="1"/>
  <c r="B108" i="1"/>
  <c r="E101" i="1"/>
  <c r="D101" i="1"/>
  <c r="C101" i="1"/>
  <c r="B101" i="1"/>
  <c r="E94" i="1"/>
  <c r="D94" i="1"/>
  <c r="C94" i="1"/>
  <c r="B94" i="1"/>
  <c r="E87" i="1"/>
  <c r="D87" i="1"/>
  <c r="C87" i="1"/>
  <c r="B87" i="1"/>
  <c r="D76" i="1"/>
  <c r="C69" i="1"/>
  <c r="B62" i="1"/>
  <c r="E55" i="1"/>
  <c r="C76" i="1"/>
  <c r="B69" i="1"/>
  <c r="E62" i="1"/>
  <c r="D55" i="1"/>
  <c r="B76" i="1"/>
  <c r="E69" i="1"/>
  <c r="D62" i="1"/>
  <c r="C55" i="1"/>
  <c r="E76" i="1"/>
  <c r="D69" i="1"/>
  <c r="C62" i="1"/>
  <c r="B55" i="1"/>
  <c r="E80" i="1"/>
  <c r="D80" i="1"/>
  <c r="C80" i="1"/>
  <c r="B80" i="1"/>
  <c r="E73" i="1"/>
  <c r="D73" i="1"/>
  <c r="C73" i="1"/>
  <c r="B73" i="1"/>
  <c r="E66" i="1"/>
  <c r="D66" i="1"/>
  <c r="C66" i="1"/>
  <c r="B66" i="1"/>
  <c r="E59" i="1"/>
  <c r="D59" i="1"/>
  <c r="C59" i="1"/>
  <c r="B59" i="1"/>
  <c r="C48" i="1"/>
  <c r="B41" i="1"/>
  <c r="E34" i="1"/>
  <c r="D27" i="1"/>
  <c r="B48" i="1"/>
  <c r="E41" i="1"/>
  <c r="D34" i="1"/>
  <c r="C27" i="1"/>
  <c r="E48" i="1"/>
  <c r="D41" i="1"/>
  <c r="C34" i="1"/>
  <c r="B27" i="1"/>
  <c r="D48" i="1"/>
  <c r="C41" i="1"/>
  <c r="B34" i="1"/>
  <c r="E27" i="1"/>
  <c r="E52" i="1"/>
  <c r="D52" i="1"/>
  <c r="C52" i="1"/>
  <c r="B52" i="1"/>
  <c r="E45" i="1"/>
  <c r="D45" i="1"/>
  <c r="C45" i="1"/>
  <c r="B45" i="1"/>
  <c r="E38" i="1"/>
  <c r="D38" i="1"/>
  <c r="C38" i="1"/>
  <c r="B38" i="1"/>
  <c r="E31" i="1"/>
  <c r="D31" i="1"/>
  <c r="C31" i="1"/>
  <c r="B31" i="1"/>
  <c r="E24" i="1"/>
  <c r="D24" i="1"/>
  <c r="C24" i="1"/>
  <c r="B24" i="1"/>
  <c r="E17" i="1"/>
  <c r="D17" i="1"/>
  <c r="C17" i="1"/>
  <c r="B17" i="1"/>
  <c r="B20" i="1"/>
  <c r="E13" i="1"/>
  <c r="E20" i="1"/>
  <c r="D13" i="1"/>
  <c r="D20" i="1"/>
  <c r="C13" i="1"/>
  <c r="C20" i="1"/>
  <c r="B13" i="1"/>
  <c r="B6" i="1"/>
  <c r="E10" i="1"/>
  <c r="D10" i="1"/>
  <c r="C10" i="1"/>
  <c r="B10" i="1"/>
  <c r="H12" i="1"/>
  <c r="B11" i="1" s="1"/>
  <c r="H11" i="1"/>
  <c r="E11" i="1" s="1"/>
  <c r="H10" i="1"/>
  <c r="H17" i="1" s="1"/>
  <c r="H9" i="1"/>
  <c r="H16" i="1" s="1"/>
  <c r="E6" i="1"/>
  <c r="D6" i="1"/>
  <c r="C6" i="1"/>
  <c r="E3" i="1"/>
  <c r="D3" i="1"/>
  <c r="C3" i="1"/>
  <c r="B3" i="1"/>
  <c r="E4" i="1"/>
  <c r="D4" i="1"/>
  <c r="C4" i="1"/>
  <c r="B4" i="1"/>
  <c r="G131" i="1" l="1"/>
  <c r="H18" i="1"/>
  <c r="H25" i="1" s="1"/>
  <c r="H32" i="1" s="1"/>
  <c r="H39" i="1" s="1"/>
  <c r="E39" i="1" s="1"/>
  <c r="D18" i="1"/>
  <c r="H23" i="1"/>
  <c r="E18" i="1"/>
  <c r="H24" i="1"/>
  <c r="H19" i="1"/>
  <c r="C11" i="1"/>
  <c r="D11" i="1"/>
  <c r="C25" i="1" l="1"/>
  <c r="B18" i="1"/>
  <c r="H26" i="1"/>
  <c r="C18" i="1"/>
  <c r="D32" i="1"/>
  <c r="E25" i="1"/>
  <c r="H30" i="1"/>
  <c r="H31" i="1"/>
  <c r="B25" i="1"/>
  <c r="H46" i="1"/>
  <c r="H53" i="1" s="1"/>
  <c r="B46" i="1" l="1"/>
  <c r="C53" i="1"/>
  <c r="H60" i="1"/>
  <c r="C32" i="1"/>
  <c r="H38" i="1"/>
  <c r="D25" i="1"/>
  <c r="H33" i="1"/>
  <c r="H37" i="1"/>
  <c r="B32" i="1"/>
  <c r="E32" i="1" l="1"/>
  <c r="H40" i="1"/>
  <c r="D60" i="1"/>
  <c r="H67" i="1"/>
  <c r="C39" i="1"/>
  <c r="H44" i="1"/>
  <c r="D39" i="1"/>
  <c r="H45" i="1"/>
  <c r="E46" i="1" l="1"/>
  <c r="H52" i="1"/>
  <c r="D46" i="1"/>
  <c r="H51" i="1"/>
  <c r="B39" i="1"/>
  <c r="H47" i="1"/>
  <c r="H74" i="1"/>
  <c r="E67" i="1"/>
  <c r="B74" i="1" l="1"/>
  <c r="H81" i="1"/>
  <c r="H54" i="1"/>
  <c r="C46" i="1"/>
  <c r="B53" i="1"/>
  <c r="H59" i="1"/>
  <c r="E53" i="1"/>
  <c r="H58" i="1"/>
  <c r="H66" i="1" l="1"/>
  <c r="C60" i="1"/>
  <c r="D53" i="1"/>
  <c r="H61" i="1"/>
  <c r="H65" i="1"/>
  <c r="B60" i="1"/>
  <c r="C81" i="1"/>
  <c r="H88" i="1"/>
  <c r="H73" i="1" l="1"/>
  <c r="D67" i="1"/>
  <c r="H95" i="1"/>
  <c r="D88" i="1"/>
  <c r="E60" i="1"/>
  <c r="H68" i="1"/>
  <c r="C67" i="1"/>
  <c r="H72" i="1"/>
  <c r="H102" i="1" l="1"/>
  <c r="E95" i="1"/>
  <c r="H80" i="1"/>
  <c r="E74" i="1"/>
  <c r="B67" i="1"/>
  <c r="H75" i="1"/>
  <c r="H79" i="1"/>
  <c r="D74" i="1"/>
  <c r="B81" i="1" l="1"/>
  <c r="H87" i="1"/>
  <c r="H109" i="1"/>
  <c r="C109" i="1" s="1"/>
  <c r="B102" i="1"/>
  <c r="C74" i="1"/>
  <c r="H82" i="1"/>
  <c r="E81" i="1"/>
  <c r="H86" i="1"/>
  <c r="C88" i="1" l="1"/>
  <c r="H94" i="1"/>
  <c r="D81" i="1"/>
  <c r="H89" i="1"/>
  <c r="B88" i="1"/>
  <c r="H93" i="1"/>
  <c r="D95" i="1" l="1"/>
  <c r="H101" i="1"/>
  <c r="E88" i="1"/>
  <c r="H96" i="1"/>
  <c r="H100" i="1"/>
  <c r="C95" i="1"/>
  <c r="E102" i="1" l="1"/>
  <c r="H108" i="1"/>
  <c r="B109" i="1" s="1"/>
  <c r="D102" i="1"/>
  <c r="H107" i="1"/>
  <c r="E109" i="1" s="1"/>
  <c r="H103" i="1"/>
  <c r="B95" i="1"/>
  <c r="H110" i="1" l="1"/>
  <c r="D109" i="1" s="1"/>
  <c r="C102" i="1"/>
</calcChain>
</file>

<file path=xl/sharedStrings.xml><?xml version="1.0" encoding="utf-8"?>
<sst xmlns="http://schemas.openxmlformats.org/spreadsheetml/2006/main" count="468" uniqueCount="74">
  <si>
    <t>Heat 1</t>
  </si>
  <si>
    <t>10.00 -10.40</t>
  </si>
  <si>
    <t>Röd Bana</t>
  </si>
  <si>
    <t>Blå Bana</t>
  </si>
  <si>
    <t>Vit Bana</t>
  </si>
  <si>
    <t>Grön Bana</t>
  </si>
  <si>
    <t xml:space="preserve">Förare </t>
  </si>
  <si>
    <t>Lag</t>
  </si>
  <si>
    <t>Lag 1</t>
  </si>
  <si>
    <t>Lag 3</t>
  </si>
  <si>
    <t>Lag 4</t>
  </si>
  <si>
    <t>Namn</t>
  </si>
  <si>
    <t>Antal Varv Heat</t>
  </si>
  <si>
    <t>Summa varv</t>
  </si>
  <si>
    <t>Förare</t>
  </si>
  <si>
    <t>Heat 2</t>
  </si>
  <si>
    <t>10.45 -11.25</t>
  </si>
  <si>
    <t xml:space="preserve">Lag 2 </t>
  </si>
  <si>
    <t>Pollys Pågar</t>
  </si>
  <si>
    <t>Scalextric</t>
  </si>
  <si>
    <t>Pontus</t>
  </si>
  <si>
    <t>Pidde</t>
  </si>
  <si>
    <t>Hampus</t>
  </si>
  <si>
    <t>Kurvvakt</t>
  </si>
  <si>
    <t>Björn</t>
  </si>
  <si>
    <t>Inne i mitten</t>
  </si>
  <si>
    <t>Stolen vid förarna</t>
  </si>
  <si>
    <t>Köket</t>
  </si>
  <si>
    <t>Vid tidtagningen</t>
  </si>
  <si>
    <t>11.30 -12.10</t>
  </si>
  <si>
    <t>12.15 -12.55</t>
  </si>
  <si>
    <t>Henrik</t>
  </si>
  <si>
    <t>Heat 3</t>
  </si>
  <si>
    <t>Heat 4</t>
  </si>
  <si>
    <t>Heat 5</t>
  </si>
  <si>
    <t>Heat 6</t>
  </si>
  <si>
    <t>Heat 7</t>
  </si>
  <si>
    <t>Heat 8</t>
  </si>
  <si>
    <t>13.00 -13.40</t>
  </si>
  <si>
    <t>13.45 -14.25</t>
  </si>
  <si>
    <t>14.30 -15.10</t>
  </si>
  <si>
    <t>15.15 -15.55</t>
  </si>
  <si>
    <t>Heat 9</t>
  </si>
  <si>
    <t>Heat 10</t>
  </si>
  <si>
    <t>Heat 11</t>
  </si>
  <si>
    <t>Heat 12</t>
  </si>
  <si>
    <t>16.00 -16.40</t>
  </si>
  <si>
    <t>16.45 -17.25</t>
  </si>
  <si>
    <t>17.30 -18.10</t>
  </si>
  <si>
    <t>18.15 -18.55</t>
  </si>
  <si>
    <t>Heat 13</t>
  </si>
  <si>
    <t>Heat 14</t>
  </si>
  <si>
    <t>Heat 15</t>
  </si>
  <si>
    <t>Heat 16</t>
  </si>
  <si>
    <t>19.00 -19.40</t>
  </si>
  <si>
    <t>19.45 -20.25</t>
  </si>
  <si>
    <t>20.30 -21.10</t>
  </si>
  <si>
    <t>21.15 -21.55</t>
  </si>
  <si>
    <t>Tid</t>
  </si>
  <si>
    <t>Polly</t>
  </si>
  <si>
    <t>Magnus H</t>
  </si>
  <si>
    <t>Team Jäger</t>
  </si>
  <si>
    <t>Peter H</t>
  </si>
  <si>
    <t>Axel</t>
  </si>
  <si>
    <t>Tomas Indianen</t>
  </si>
  <si>
    <t>Thomas W</t>
  </si>
  <si>
    <t>snitt</t>
  </si>
  <si>
    <t>Oskar</t>
  </si>
  <si>
    <t>Bosse</t>
  </si>
  <si>
    <t>Felix</t>
  </si>
  <si>
    <t>bilbaneverket</t>
  </si>
  <si>
    <t>björn</t>
  </si>
  <si>
    <t>Tomas Ni</t>
  </si>
  <si>
    <t>Indianen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</si>
</sst>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egoe UI"/>
      <family val="2"/>
    </font>
    <font>
      <b/>
      <sz val="36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auto="1"/>
      </patternFill>
    </fill>
    <fill>
      <gradientFill degree="90">
        <stop position="0">
          <color theme="0"/>
        </stop>
        <stop position="0.5">
          <color theme="0" tint="-0.34900967436750391"/>
        </stop>
        <stop position="1">
          <color theme="0"/>
        </stop>
      </gradientFill>
    </fill>
    <fill>
      <gradientFill degree="90">
        <stop position="0">
          <color rgb="FFFF0000"/>
        </stop>
        <stop position="0.5">
          <color theme="0" tint="-0.34900967436750391"/>
        </stop>
        <stop position="1">
          <color rgb="FFFF0000"/>
        </stop>
      </gradientFill>
    </fill>
    <fill>
      <gradientFill degree="90">
        <stop position="0">
          <color theme="6"/>
        </stop>
        <stop position="0.5">
          <color theme="0" tint="-0.34900967436750391"/>
        </stop>
        <stop position="1">
          <color theme="6"/>
        </stop>
      </gradient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4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1" fillId="8" borderId="1" xfId="0" applyFont="1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Protection="1"/>
    <xf numFmtId="0" fontId="0" fillId="0" borderId="3" xfId="0" applyBorder="1"/>
    <xf numFmtId="0" fontId="0" fillId="4" borderId="3" xfId="0" applyFill="1" applyBorder="1"/>
    <xf numFmtId="0" fontId="0" fillId="0" borderId="4" xfId="0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0" fillId="8" borderId="5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9" borderId="7" xfId="0" applyFill="1" applyBorder="1" applyAlignment="1">
      <alignment horizontal="center"/>
    </xf>
    <xf numFmtId="0" fontId="0" fillId="2" borderId="2" xfId="0" applyFill="1" applyBorder="1"/>
    <xf numFmtId="0" fontId="1" fillId="8" borderId="2" xfId="0" applyFont="1" applyFill="1" applyBorder="1" applyProtection="1">
      <protection locked="0"/>
    </xf>
    <xf numFmtId="0" fontId="3" fillId="9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 vertical="center"/>
    </xf>
    <xf numFmtId="0" fontId="0" fillId="0" borderId="6" xfId="0" applyBorder="1"/>
    <xf numFmtId="0" fontId="2" fillId="5" borderId="9" xfId="0" applyFont="1" applyFill="1" applyBorder="1" applyAlignment="1">
      <alignment horizontal="center" vertical="center"/>
    </xf>
    <xf numFmtId="0" fontId="0" fillId="8" borderId="9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4" borderId="10" xfId="0" applyFill="1" applyBorder="1"/>
    <xf numFmtId="0" fontId="1" fillId="0" borderId="2" xfId="0" applyFont="1" applyFill="1" applyBorder="1"/>
    <xf numFmtId="0" fontId="1" fillId="0" borderId="2" xfId="0" applyFont="1" applyFill="1" applyBorder="1" applyProtection="1"/>
    <xf numFmtId="0" fontId="0" fillId="10" borderId="7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10" borderId="6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NumberFormat="1"/>
    <xf numFmtId="0" fontId="0" fillId="8" borderId="11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3" xfId="0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/>
    <xf numFmtId="0" fontId="0" fillId="0" borderId="18" xfId="0" applyBorder="1"/>
    <xf numFmtId="0" fontId="0" fillId="0" borderId="20" xfId="0" applyBorder="1"/>
    <xf numFmtId="0" fontId="5" fillId="0" borderId="0" xfId="0" applyFont="1" applyAlignment="1">
      <alignment horizontal="center" vertical="center"/>
    </xf>
    <xf numFmtId="0" fontId="2" fillId="11" borderId="14" xfId="0" applyFont="1" applyFill="1" applyBorder="1"/>
    <xf numFmtId="0" fontId="2" fillId="11" borderId="17" xfId="0" applyFont="1" applyFill="1" applyBorder="1"/>
    <xf numFmtId="0" fontId="2" fillId="11" borderId="15" xfId="0" applyFont="1" applyFill="1" applyBorder="1"/>
    <xf numFmtId="0" fontId="2" fillId="11" borderId="18" xfId="0" applyFont="1" applyFill="1" applyBorder="1"/>
    <xf numFmtId="0" fontId="2" fillId="11" borderId="16" xfId="0" applyFont="1" applyFill="1" applyBorder="1"/>
    <xf numFmtId="0" fontId="2" fillId="11" borderId="19" xfId="0" applyFont="1" applyFill="1" applyBorder="1"/>
    <xf numFmtId="0" fontId="0" fillId="0" borderId="0" xfId="0" applyAlignment="1">
      <alignment horizontal="left" vertical="center"/>
    </xf>
    <xf numFmtId="0" fontId="2" fillId="12" borderId="16" xfId="0" applyFont="1" applyFill="1" applyBorder="1" applyAlignment="1">
      <alignment horizontal="left"/>
    </xf>
    <xf numFmtId="0" fontId="2" fillId="12" borderId="19" xfId="0" applyFont="1" applyFill="1" applyBorder="1"/>
    <xf numFmtId="0" fontId="2" fillId="12" borderId="17" xfId="0" applyFont="1" applyFill="1" applyBorder="1"/>
    <xf numFmtId="0" fontId="2" fillId="12" borderId="18" xfId="0" applyFont="1" applyFill="1" applyBorder="1"/>
    <xf numFmtId="0" fontId="2" fillId="12" borderId="15" xfId="0" applyFont="1" applyFill="1" applyBorder="1"/>
    <xf numFmtId="0" fontId="2" fillId="13" borderId="14" xfId="0" applyFont="1" applyFill="1" applyBorder="1"/>
    <xf numFmtId="0" fontId="2" fillId="13" borderId="17" xfId="0" applyFont="1" applyFill="1" applyBorder="1"/>
    <xf numFmtId="0" fontId="2" fillId="13" borderId="18" xfId="0" applyFont="1" applyFill="1" applyBorder="1"/>
    <xf numFmtId="0" fontId="2" fillId="13" borderId="15" xfId="0" applyFont="1" applyFill="1" applyBorder="1"/>
    <xf numFmtId="0" fontId="0" fillId="14" borderId="15" xfId="0" applyFill="1" applyBorder="1"/>
    <xf numFmtId="0" fontId="2" fillId="15" borderId="15" xfId="0" applyFont="1" applyFill="1" applyBorder="1" applyAlignment="1">
      <alignment horizontal="left"/>
    </xf>
    <xf numFmtId="0" fontId="2" fillId="16" borderId="14" xfId="0" applyFont="1" applyFill="1" applyBorder="1"/>
    <xf numFmtId="0" fontId="2" fillId="16" borderId="1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topLeftCell="A98" zoomScaleNormal="100" workbookViewId="0">
      <selection activeCell="G120" sqref="G120"/>
    </sheetView>
  </sheetViews>
  <sheetFormatPr defaultRowHeight="14.4" x14ac:dyDescent="0.3"/>
  <cols>
    <col min="1" max="1" width="15.33203125" customWidth="1"/>
    <col min="2" max="2" width="18.6640625" customWidth="1"/>
    <col min="3" max="3" width="17.44140625" customWidth="1"/>
    <col min="4" max="4" width="17.88671875" customWidth="1"/>
    <col min="5" max="5" width="19" customWidth="1"/>
    <col min="6" max="6" width="13.88671875" customWidth="1"/>
    <col min="8" max="8" width="31.5546875" customWidth="1"/>
    <col min="9" max="9" width="23" customWidth="1"/>
    <col min="10" max="10" width="20.33203125" customWidth="1"/>
    <col min="11" max="11" width="21.33203125" customWidth="1"/>
  </cols>
  <sheetData>
    <row r="1" spans="1:11" ht="15.6" thickTop="1" thickBot="1" x14ac:dyDescent="0.35">
      <c r="A1" s="24" t="s">
        <v>0</v>
      </c>
      <c r="B1" s="25" t="s">
        <v>5</v>
      </c>
      <c r="C1" s="26" t="s">
        <v>2</v>
      </c>
      <c r="D1" s="27" t="s">
        <v>4</v>
      </c>
      <c r="E1" s="28" t="s">
        <v>3</v>
      </c>
      <c r="F1" s="29" t="s">
        <v>58</v>
      </c>
      <c r="G1" s="30"/>
      <c r="H1" s="31" t="s">
        <v>11</v>
      </c>
      <c r="I1" s="31" t="s">
        <v>14</v>
      </c>
      <c r="J1" s="31" t="s">
        <v>23</v>
      </c>
      <c r="K1" s="32"/>
    </row>
    <row r="2" spans="1:11" ht="15" thickTop="1" x14ac:dyDescent="0.3">
      <c r="A2" s="21" t="s">
        <v>1</v>
      </c>
      <c r="B2" s="16"/>
      <c r="C2" s="3"/>
      <c r="D2" s="35"/>
      <c r="E2" s="35"/>
      <c r="F2" s="10" t="s">
        <v>1</v>
      </c>
      <c r="G2" s="22" t="s">
        <v>8</v>
      </c>
      <c r="H2" s="23" t="s">
        <v>61</v>
      </c>
      <c r="I2" s="23" t="s">
        <v>73</v>
      </c>
      <c r="J2" s="23"/>
      <c r="K2" s="3" t="s">
        <v>25</v>
      </c>
    </row>
    <row r="3" spans="1:11" x14ac:dyDescent="0.3">
      <c r="A3" s="14" t="s">
        <v>6</v>
      </c>
      <c r="B3" s="17" t="str">
        <f>I2</f>
        <v>Indianen</v>
      </c>
      <c r="C3" s="33" t="str">
        <f>I3</f>
        <v>Peter H</v>
      </c>
      <c r="D3" s="36" t="str">
        <f>I4</f>
        <v>Hampus</v>
      </c>
      <c r="E3" s="37" t="str">
        <f>I5</f>
        <v>Thomas W</v>
      </c>
      <c r="F3" s="2"/>
      <c r="G3" s="1" t="s">
        <v>17</v>
      </c>
      <c r="H3" s="11" t="s">
        <v>70</v>
      </c>
      <c r="I3" s="11" t="s">
        <v>62</v>
      </c>
      <c r="J3" s="11"/>
      <c r="K3" s="3" t="s">
        <v>26</v>
      </c>
    </row>
    <row r="4" spans="1:11" x14ac:dyDescent="0.3">
      <c r="A4" s="14" t="s">
        <v>7</v>
      </c>
      <c r="B4" s="17" t="str">
        <f>H2</f>
        <v>Team Jäger</v>
      </c>
      <c r="C4" s="33" t="str">
        <f>H3</f>
        <v>bilbaneverket</v>
      </c>
      <c r="D4" s="36" t="str">
        <f>H4</f>
        <v>Pollys Pågar</v>
      </c>
      <c r="E4" s="37" t="str">
        <f>H5</f>
        <v>Scalextric</v>
      </c>
      <c r="F4" s="2"/>
      <c r="G4" s="1" t="s">
        <v>9</v>
      </c>
      <c r="H4" s="11" t="s">
        <v>18</v>
      </c>
      <c r="I4" s="11" t="s">
        <v>22</v>
      </c>
      <c r="J4" s="11"/>
      <c r="K4" s="3" t="s">
        <v>27</v>
      </c>
    </row>
    <row r="5" spans="1:11" x14ac:dyDescent="0.3">
      <c r="A5" s="14" t="s">
        <v>12</v>
      </c>
      <c r="B5" s="18">
        <v>201.6</v>
      </c>
      <c r="C5" s="34">
        <v>217.5</v>
      </c>
      <c r="D5" s="18">
        <v>202.2</v>
      </c>
      <c r="E5" s="18">
        <v>219.9</v>
      </c>
      <c r="F5" s="2"/>
      <c r="G5" s="1" t="s">
        <v>10</v>
      </c>
      <c r="H5" s="11" t="s">
        <v>19</v>
      </c>
      <c r="I5" s="11" t="s">
        <v>65</v>
      </c>
      <c r="J5" s="11"/>
      <c r="K5" s="3" t="s">
        <v>28</v>
      </c>
    </row>
    <row r="6" spans="1:11" x14ac:dyDescent="0.3">
      <c r="A6" s="14" t="s">
        <v>13</v>
      </c>
      <c r="B6" s="17">
        <f>B5</f>
        <v>201.6</v>
      </c>
      <c r="C6" s="33">
        <f>C5</f>
        <v>217.5</v>
      </c>
      <c r="D6" s="36">
        <f>D5</f>
        <v>202.2</v>
      </c>
      <c r="E6" s="37">
        <f>E5</f>
        <v>219.9</v>
      </c>
      <c r="F6" s="2"/>
      <c r="K6" s="3"/>
    </row>
    <row r="7" spans="1:11" ht="15" thickBot="1" x14ac:dyDescent="0.35">
      <c r="A7" s="39"/>
      <c r="B7" s="19"/>
      <c r="C7" s="5"/>
      <c r="D7" s="19"/>
      <c r="E7" s="19"/>
      <c r="F7" s="7"/>
      <c r="G7" s="4"/>
      <c r="H7" s="4"/>
      <c r="I7" s="4"/>
      <c r="J7" s="4"/>
      <c r="K7" s="5"/>
    </row>
    <row r="8" spans="1:11" ht="15.6" thickTop="1" thickBot="1" x14ac:dyDescent="0.35">
      <c r="A8" s="24" t="s">
        <v>15</v>
      </c>
      <c r="B8" s="25" t="s">
        <v>5</v>
      </c>
      <c r="C8" s="26" t="s">
        <v>2</v>
      </c>
      <c r="D8" s="27" t="s">
        <v>4</v>
      </c>
      <c r="E8" s="28" t="s">
        <v>3</v>
      </c>
      <c r="F8" s="44"/>
      <c r="G8" s="30"/>
      <c r="H8" s="31" t="s">
        <v>11</v>
      </c>
      <c r="I8" s="31" t="s">
        <v>14</v>
      </c>
      <c r="J8" s="31" t="s">
        <v>23</v>
      </c>
      <c r="K8" s="27"/>
    </row>
    <row r="9" spans="1:11" ht="15" thickTop="1" x14ac:dyDescent="0.3">
      <c r="A9" s="21" t="s">
        <v>16</v>
      </c>
      <c r="B9" s="16"/>
      <c r="C9" s="3"/>
      <c r="D9" s="16"/>
      <c r="E9" s="16"/>
      <c r="F9" s="10" t="s">
        <v>16</v>
      </c>
      <c r="G9" s="22" t="s">
        <v>8</v>
      </c>
      <c r="H9" s="41" t="str">
        <f>H2</f>
        <v>Team Jäger</v>
      </c>
      <c r="I9" s="23" t="s">
        <v>20</v>
      </c>
      <c r="J9" s="23"/>
      <c r="K9" s="3" t="s">
        <v>25</v>
      </c>
    </row>
    <row r="10" spans="1:11" x14ac:dyDescent="0.3">
      <c r="A10" s="14" t="s">
        <v>6</v>
      </c>
      <c r="B10" s="17" t="str">
        <f>I12</f>
        <v>Axel</v>
      </c>
      <c r="C10" s="33" t="str">
        <f>I9</f>
        <v>Pontus</v>
      </c>
      <c r="D10" s="36" t="str">
        <f>I10</f>
        <v>Oskar</v>
      </c>
      <c r="E10" s="37" t="str">
        <f>I11</f>
        <v>Pidde</v>
      </c>
      <c r="F10" s="2"/>
      <c r="G10" s="1" t="s">
        <v>17</v>
      </c>
      <c r="H10" s="12" t="str">
        <f>H3</f>
        <v>bilbaneverket</v>
      </c>
      <c r="I10" s="11" t="s">
        <v>67</v>
      </c>
      <c r="J10" s="11"/>
      <c r="K10" s="3" t="s">
        <v>26</v>
      </c>
    </row>
    <row r="11" spans="1:11" x14ac:dyDescent="0.3">
      <c r="A11" s="14" t="s">
        <v>7</v>
      </c>
      <c r="B11" s="17" t="str">
        <f>H12</f>
        <v>Scalextric</v>
      </c>
      <c r="C11" s="33" t="str">
        <f>H9</f>
        <v>Team Jäger</v>
      </c>
      <c r="D11" s="36" t="str">
        <f>H10</f>
        <v>bilbaneverket</v>
      </c>
      <c r="E11" s="37" t="str">
        <f>H11</f>
        <v>Pollys Pågar</v>
      </c>
      <c r="F11" s="2"/>
      <c r="G11" s="1" t="s">
        <v>9</v>
      </c>
      <c r="H11" s="12" t="str">
        <f>H4</f>
        <v>Pollys Pågar</v>
      </c>
      <c r="I11" s="11" t="s">
        <v>21</v>
      </c>
      <c r="J11" s="11"/>
      <c r="K11" s="3" t="s">
        <v>27</v>
      </c>
    </row>
    <row r="12" spans="1:11" x14ac:dyDescent="0.3">
      <c r="A12" s="14" t="s">
        <v>12</v>
      </c>
      <c r="B12" s="18">
        <v>223.5</v>
      </c>
      <c r="C12" s="34">
        <v>228.1</v>
      </c>
      <c r="D12" s="18">
        <v>220.6</v>
      </c>
      <c r="E12" s="18">
        <v>208</v>
      </c>
      <c r="F12" s="2"/>
      <c r="G12" s="1" t="s">
        <v>10</v>
      </c>
      <c r="H12" s="12" t="str">
        <f>H5</f>
        <v>Scalextric</v>
      </c>
      <c r="I12" s="11" t="s">
        <v>63</v>
      </c>
      <c r="J12" s="11"/>
      <c r="K12" s="3" t="s">
        <v>28</v>
      </c>
    </row>
    <row r="13" spans="1:11" x14ac:dyDescent="0.3">
      <c r="A13" s="14" t="s">
        <v>13</v>
      </c>
      <c r="B13" s="17">
        <f>E5+B12</f>
        <v>443.4</v>
      </c>
      <c r="C13" s="33">
        <f>B5+C12</f>
        <v>429.7</v>
      </c>
      <c r="D13" s="36">
        <f>C5+D12</f>
        <v>438.1</v>
      </c>
      <c r="E13" s="37">
        <f>D5+E12</f>
        <v>410.2</v>
      </c>
      <c r="F13" s="2"/>
    </row>
    <row r="14" spans="1:11" ht="15" thickBot="1" x14ac:dyDescent="0.35">
      <c r="A14" s="39"/>
      <c r="B14" s="19"/>
      <c r="C14" s="5"/>
      <c r="D14" s="19"/>
      <c r="E14" s="38"/>
      <c r="F14" s="7"/>
      <c r="G14" s="4"/>
      <c r="H14" s="4"/>
      <c r="I14" s="4"/>
      <c r="J14" s="4"/>
      <c r="K14" s="4"/>
    </row>
    <row r="15" spans="1:11" ht="15.6" thickTop="1" thickBot="1" x14ac:dyDescent="0.35">
      <c r="A15" s="24" t="s">
        <v>32</v>
      </c>
      <c r="B15" s="25" t="s">
        <v>5</v>
      </c>
      <c r="C15" s="26" t="s">
        <v>2</v>
      </c>
      <c r="D15" s="27" t="s">
        <v>4</v>
      </c>
      <c r="E15" s="28" t="s">
        <v>3</v>
      </c>
      <c r="F15" s="44"/>
      <c r="G15" s="30"/>
      <c r="H15" s="31" t="s">
        <v>11</v>
      </c>
      <c r="I15" s="31" t="s">
        <v>14</v>
      </c>
      <c r="J15" s="31" t="s">
        <v>23</v>
      </c>
      <c r="K15" s="32"/>
    </row>
    <row r="16" spans="1:11" ht="15" thickTop="1" x14ac:dyDescent="0.3">
      <c r="A16" s="21" t="s">
        <v>29</v>
      </c>
      <c r="B16" s="16"/>
      <c r="C16" s="3"/>
      <c r="D16" s="16"/>
      <c r="E16" s="16"/>
      <c r="F16" s="10" t="s">
        <v>29</v>
      </c>
      <c r="G16" s="22" t="s">
        <v>8</v>
      </c>
      <c r="H16" s="41" t="str">
        <f>H9</f>
        <v>Team Jäger</v>
      </c>
      <c r="I16" s="23" t="s">
        <v>68</v>
      </c>
      <c r="J16" s="23"/>
      <c r="K16" s="3" t="s">
        <v>25</v>
      </c>
    </row>
    <row r="17" spans="1:11" x14ac:dyDescent="0.3">
      <c r="A17" s="14" t="s">
        <v>6</v>
      </c>
      <c r="B17" s="17" t="str">
        <f>I18</f>
        <v>Magnus H</v>
      </c>
      <c r="C17" s="33" t="str">
        <f>I19</f>
        <v>Tomas Ni</v>
      </c>
      <c r="D17" s="36" t="str">
        <f>I16</f>
        <v>Bosse</v>
      </c>
      <c r="E17" s="37" t="str">
        <f>I17</f>
        <v>Björn</v>
      </c>
      <c r="F17" s="2"/>
      <c r="G17" s="1" t="s">
        <v>17</v>
      </c>
      <c r="H17" s="12" t="str">
        <f>H10</f>
        <v>bilbaneverket</v>
      </c>
      <c r="I17" s="11" t="s">
        <v>24</v>
      </c>
      <c r="J17" s="11"/>
      <c r="K17" s="3" t="s">
        <v>26</v>
      </c>
    </row>
    <row r="18" spans="1:11" x14ac:dyDescent="0.3">
      <c r="A18" s="14" t="s">
        <v>7</v>
      </c>
      <c r="B18" s="17" t="str">
        <f>H18</f>
        <v>Pollys Pågar</v>
      </c>
      <c r="C18" s="33" t="str">
        <f>H19</f>
        <v>Scalextric</v>
      </c>
      <c r="D18" s="36" t="str">
        <f>H16</f>
        <v>Team Jäger</v>
      </c>
      <c r="E18" s="37" t="str">
        <f>H17</f>
        <v>bilbaneverket</v>
      </c>
      <c r="F18" s="2"/>
      <c r="G18" s="1" t="s">
        <v>9</v>
      </c>
      <c r="H18" s="12" t="str">
        <f>H11</f>
        <v>Pollys Pågar</v>
      </c>
      <c r="I18" s="11" t="s">
        <v>60</v>
      </c>
      <c r="J18" s="11"/>
      <c r="K18" s="3" t="s">
        <v>27</v>
      </c>
    </row>
    <row r="19" spans="1:11" x14ac:dyDescent="0.3">
      <c r="A19" s="14" t="s">
        <v>12</v>
      </c>
      <c r="B19" s="18">
        <v>201.2</v>
      </c>
      <c r="C19" s="34">
        <v>218.6</v>
      </c>
      <c r="D19" s="18">
        <v>221.2</v>
      </c>
      <c r="E19" s="18">
        <v>216.1</v>
      </c>
      <c r="F19" s="2"/>
      <c r="G19" s="1" t="s">
        <v>10</v>
      </c>
      <c r="H19" s="12" t="str">
        <f>H12</f>
        <v>Scalextric</v>
      </c>
      <c r="I19" s="11" t="s">
        <v>72</v>
      </c>
      <c r="J19" s="11"/>
      <c r="K19" s="3" t="s">
        <v>28</v>
      </c>
    </row>
    <row r="20" spans="1:11" x14ac:dyDescent="0.3">
      <c r="A20" s="14" t="s">
        <v>13</v>
      </c>
      <c r="B20" s="17">
        <f>D5+E12+B19</f>
        <v>611.4</v>
      </c>
      <c r="C20" s="33">
        <f>E5+B12+C19</f>
        <v>662</v>
      </c>
      <c r="D20" s="36">
        <f>B5+C12+D19</f>
        <v>650.9</v>
      </c>
      <c r="E20" s="37">
        <f>C5+D12+E19</f>
        <v>654.20000000000005</v>
      </c>
      <c r="F20" s="2"/>
    </row>
    <row r="21" spans="1:11" ht="15" thickBot="1" x14ac:dyDescent="0.35">
      <c r="A21" s="39"/>
      <c r="B21" s="19"/>
      <c r="C21" s="5"/>
      <c r="D21" s="19"/>
      <c r="E21" s="19"/>
      <c r="F21" s="7"/>
      <c r="G21" s="4"/>
      <c r="H21" s="4"/>
      <c r="I21" s="4"/>
      <c r="J21" s="4"/>
      <c r="K21" s="4"/>
    </row>
    <row r="22" spans="1:11" ht="15.6" thickTop="1" thickBot="1" x14ac:dyDescent="0.35">
      <c r="A22" s="24" t="s">
        <v>33</v>
      </c>
      <c r="B22" s="25" t="s">
        <v>5</v>
      </c>
      <c r="C22" s="26" t="s">
        <v>2</v>
      </c>
      <c r="D22" s="27" t="s">
        <v>4</v>
      </c>
      <c r="E22" s="28" t="s">
        <v>3</v>
      </c>
      <c r="F22" s="44"/>
      <c r="G22" s="30"/>
      <c r="H22" s="31" t="s">
        <v>11</v>
      </c>
      <c r="I22" s="31" t="s">
        <v>14</v>
      </c>
      <c r="J22" s="31" t="s">
        <v>23</v>
      </c>
      <c r="K22" s="32"/>
    </row>
    <row r="23" spans="1:11" ht="15" thickTop="1" x14ac:dyDescent="0.3">
      <c r="A23" s="21" t="s">
        <v>30</v>
      </c>
      <c r="B23" s="16"/>
      <c r="C23" s="3"/>
      <c r="D23" s="16"/>
      <c r="E23" s="16"/>
      <c r="F23" s="10" t="s">
        <v>30</v>
      </c>
      <c r="G23" s="22" t="s">
        <v>8</v>
      </c>
      <c r="H23" s="41" t="str">
        <f>H16</f>
        <v>Team Jäger</v>
      </c>
      <c r="I23" s="23" t="s">
        <v>73</v>
      </c>
      <c r="J23" s="23"/>
      <c r="K23" s="3" t="s">
        <v>25</v>
      </c>
    </row>
    <row r="24" spans="1:11" x14ac:dyDescent="0.3">
      <c r="A24" s="14" t="s">
        <v>6</v>
      </c>
      <c r="B24" s="17" t="str">
        <f>I24</f>
        <v>Henrik</v>
      </c>
      <c r="C24" s="33" t="str">
        <f>I25</f>
        <v>Polly</v>
      </c>
      <c r="D24" s="36" t="str">
        <f>I26</f>
        <v>Felix</v>
      </c>
      <c r="E24" s="37" t="str">
        <f>I23</f>
        <v>Indianen</v>
      </c>
      <c r="F24" s="2"/>
      <c r="G24" s="1" t="s">
        <v>17</v>
      </c>
      <c r="H24" s="12" t="str">
        <f>H17</f>
        <v>bilbaneverket</v>
      </c>
      <c r="I24" s="11" t="s">
        <v>31</v>
      </c>
      <c r="J24" s="11"/>
      <c r="K24" s="3" t="s">
        <v>26</v>
      </c>
    </row>
    <row r="25" spans="1:11" x14ac:dyDescent="0.3">
      <c r="A25" s="14" t="s">
        <v>7</v>
      </c>
      <c r="B25" s="17" t="str">
        <f>H24</f>
        <v>bilbaneverket</v>
      </c>
      <c r="C25" s="33" t="str">
        <f>H25</f>
        <v>Pollys Pågar</v>
      </c>
      <c r="D25" s="36" t="str">
        <f>H26</f>
        <v>Scalextric</v>
      </c>
      <c r="E25" s="37" t="str">
        <f>H23</f>
        <v>Team Jäger</v>
      </c>
      <c r="F25" s="2"/>
      <c r="G25" s="1" t="s">
        <v>9</v>
      </c>
      <c r="H25" s="12" t="str">
        <f>H18</f>
        <v>Pollys Pågar</v>
      </c>
      <c r="I25" s="11" t="s">
        <v>59</v>
      </c>
      <c r="J25" s="11"/>
      <c r="K25" s="3" t="s">
        <v>27</v>
      </c>
    </row>
    <row r="26" spans="1:11" x14ac:dyDescent="0.3">
      <c r="A26" s="14" t="s">
        <v>12</v>
      </c>
      <c r="B26" s="18">
        <v>214.1</v>
      </c>
      <c r="C26" s="34">
        <v>236.5</v>
      </c>
      <c r="D26" s="18">
        <v>217.3</v>
      </c>
      <c r="E26" s="18">
        <v>205.9</v>
      </c>
      <c r="F26" s="2"/>
      <c r="G26" s="1" t="s">
        <v>10</v>
      </c>
      <c r="H26" s="12" t="str">
        <f>H19</f>
        <v>Scalextric</v>
      </c>
      <c r="I26" s="11" t="s">
        <v>69</v>
      </c>
      <c r="J26" s="11"/>
      <c r="K26" s="3" t="s">
        <v>28</v>
      </c>
    </row>
    <row r="27" spans="1:11" x14ac:dyDescent="0.3">
      <c r="A27" s="14" t="s">
        <v>13</v>
      </c>
      <c r="B27" s="17">
        <f>C5+D12+E19+B26</f>
        <v>868.30000000000007</v>
      </c>
      <c r="C27" s="33">
        <f>D5+E12+B19+C26</f>
        <v>847.9</v>
      </c>
      <c r="D27" s="36">
        <f>E5+B12+C19+D26</f>
        <v>879.3</v>
      </c>
      <c r="E27" s="37">
        <f>B5+C12+D19+E26</f>
        <v>856.8</v>
      </c>
      <c r="F27" s="2"/>
    </row>
    <row r="28" spans="1:11" ht="15" thickBot="1" x14ac:dyDescent="0.35">
      <c r="A28" s="40"/>
      <c r="B28" s="20"/>
      <c r="C28" s="9"/>
      <c r="D28" s="20"/>
      <c r="E28" s="20"/>
      <c r="F28" s="8"/>
      <c r="G28" s="6"/>
      <c r="H28" s="6"/>
      <c r="I28" s="6"/>
      <c r="J28" s="6"/>
      <c r="K28" s="6"/>
    </row>
    <row r="29" spans="1:11" ht="15.6" thickTop="1" thickBot="1" x14ac:dyDescent="0.35">
      <c r="A29" s="24" t="s">
        <v>34</v>
      </c>
      <c r="B29" s="25" t="s">
        <v>5</v>
      </c>
      <c r="C29" s="26" t="s">
        <v>2</v>
      </c>
      <c r="D29" s="27" t="s">
        <v>4</v>
      </c>
      <c r="E29" s="28" t="s">
        <v>3</v>
      </c>
      <c r="F29" s="44"/>
      <c r="G29" s="30"/>
      <c r="H29" s="31" t="s">
        <v>11</v>
      </c>
      <c r="I29" s="31" t="s">
        <v>14</v>
      </c>
      <c r="J29" s="31" t="s">
        <v>23</v>
      </c>
      <c r="K29" s="32"/>
    </row>
    <row r="30" spans="1:11" ht="15" thickTop="1" x14ac:dyDescent="0.3">
      <c r="A30" s="21" t="s">
        <v>38</v>
      </c>
      <c r="B30" s="16"/>
      <c r="C30" s="3"/>
      <c r="D30" s="16"/>
      <c r="E30" s="16"/>
      <c r="F30" s="10" t="s">
        <v>38</v>
      </c>
      <c r="G30" s="22" t="s">
        <v>8</v>
      </c>
      <c r="H30" s="42" t="str">
        <f>H23</f>
        <v>Team Jäger</v>
      </c>
      <c r="I30" s="23" t="s">
        <v>20</v>
      </c>
      <c r="J30" s="23"/>
      <c r="K30" s="3" t="s">
        <v>25</v>
      </c>
    </row>
    <row r="31" spans="1:11" x14ac:dyDescent="0.3">
      <c r="A31" s="14" t="s">
        <v>6</v>
      </c>
      <c r="B31" s="17" t="str">
        <f>I30</f>
        <v>Pontus</v>
      </c>
      <c r="C31" s="33" t="str">
        <f>I31</f>
        <v>Peter H</v>
      </c>
      <c r="D31" s="36" t="str">
        <f>I32</f>
        <v>Hampus</v>
      </c>
      <c r="E31" s="37" t="str">
        <f>I33</f>
        <v>Thomas W</v>
      </c>
      <c r="F31" s="2"/>
      <c r="G31" s="1" t="s">
        <v>17</v>
      </c>
      <c r="H31" s="13" t="str">
        <f>H24</f>
        <v>bilbaneverket</v>
      </c>
      <c r="I31" s="11" t="s">
        <v>62</v>
      </c>
      <c r="J31" s="11"/>
      <c r="K31" s="3" t="s">
        <v>26</v>
      </c>
    </row>
    <row r="32" spans="1:11" x14ac:dyDescent="0.3">
      <c r="A32" s="14" t="s">
        <v>7</v>
      </c>
      <c r="B32" s="17" t="str">
        <f>H30</f>
        <v>Team Jäger</v>
      </c>
      <c r="C32" s="33" t="str">
        <f>H31</f>
        <v>bilbaneverket</v>
      </c>
      <c r="D32" s="36" t="str">
        <f>H32</f>
        <v>Pollys Pågar</v>
      </c>
      <c r="E32" s="37" t="str">
        <f>H33</f>
        <v>Scalextric</v>
      </c>
      <c r="F32" s="2"/>
      <c r="G32" s="1" t="s">
        <v>9</v>
      </c>
      <c r="H32" s="13" t="str">
        <f>H25</f>
        <v>Pollys Pågar</v>
      </c>
      <c r="I32" s="11" t="s">
        <v>22</v>
      </c>
      <c r="J32" s="11"/>
      <c r="K32" s="3" t="s">
        <v>27</v>
      </c>
    </row>
    <row r="33" spans="1:11" x14ac:dyDescent="0.3">
      <c r="A33" s="14" t="s">
        <v>12</v>
      </c>
      <c r="B33" s="18">
        <v>226.2</v>
      </c>
      <c r="C33" s="34">
        <v>223.9</v>
      </c>
      <c r="D33" s="18">
        <v>209.7</v>
      </c>
      <c r="E33" s="18">
        <v>226.2</v>
      </c>
      <c r="F33" s="2"/>
      <c r="G33" s="1" t="s">
        <v>10</v>
      </c>
      <c r="H33" s="13" t="str">
        <f>H26</f>
        <v>Scalextric</v>
      </c>
      <c r="I33" s="11" t="s">
        <v>65</v>
      </c>
      <c r="J33" s="11"/>
      <c r="K33" s="3" t="s">
        <v>28</v>
      </c>
    </row>
    <row r="34" spans="1:11" x14ac:dyDescent="0.3">
      <c r="A34" s="14" t="s">
        <v>13</v>
      </c>
      <c r="B34" s="17">
        <f>B5+C12+D19+E26+B33</f>
        <v>1083</v>
      </c>
      <c r="C34" s="33">
        <f>C5+D12+E19+B26+C33</f>
        <v>1092.2</v>
      </c>
      <c r="D34" s="36">
        <f>D5+E12+B19+C26+D33</f>
        <v>1057.5999999999999</v>
      </c>
      <c r="E34" s="37">
        <f>E5+B12+C19+D26+E33</f>
        <v>1105.5</v>
      </c>
      <c r="F34" s="2"/>
      <c r="K34" s="3"/>
    </row>
    <row r="35" spans="1:11" ht="15" thickBot="1" x14ac:dyDescent="0.35">
      <c r="A35" s="39"/>
      <c r="B35" s="19"/>
      <c r="C35" s="5"/>
      <c r="D35" s="19"/>
      <c r="E35" s="19"/>
      <c r="F35" s="7"/>
      <c r="G35" s="4"/>
      <c r="H35" s="4"/>
      <c r="I35" s="4"/>
      <c r="J35" s="4"/>
      <c r="K35" s="5"/>
    </row>
    <row r="36" spans="1:11" ht="15.6" thickTop="1" thickBot="1" x14ac:dyDescent="0.35">
      <c r="A36" s="45" t="s">
        <v>35</v>
      </c>
      <c r="B36" s="25" t="s">
        <v>5</v>
      </c>
      <c r="C36" s="26" t="s">
        <v>2</v>
      </c>
      <c r="D36" s="27" t="s">
        <v>4</v>
      </c>
      <c r="E36" s="28" t="s">
        <v>3</v>
      </c>
      <c r="F36" s="44"/>
      <c r="G36" s="30"/>
      <c r="H36" s="31" t="s">
        <v>11</v>
      </c>
      <c r="I36" s="31" t="s">
        <v>14</v>
      </c>
      <c r="J36" s="31" t="s">
        <v>23</v>
      </c>
      <c r="K36" s="27"/>
    </row>
    <row r="37" spans="1:11" ht="15" thickTop="1" x14ac:dyDescent="0.3">
      <c r="A37" s="43" t="s">
        <v>39</v>
      </c>
      <c r="B37" s="16"/>
      <c r="C37" s="3"/>
      <c r="D37" s="16"/>
      <c r="E37" s="16"/>
      <c r="F37" s="10" t="s">
        <v>39</v>
      </c>
      <c r="G37" s="22" t="s">
        <v>8</v>
      </c>
      <c r="H37" s="41" t="str">
        <f>H30</f>
        <v>Team Jäger</v>
      </c>
      <c r="I37" s="23" t="s">
        <v>68</v>
      </c>
      <c r="J37" s="23"/>
      <c r="K37" s="3" t="s">
        <v>25</v>
      </c>
    </row>
    <row r="38" spans="1:11" x14ac:dyDescent="0.3">
      <c r="A38" s="14" t="s">
        <v>6</v>
      </c>
      <c r="B38" s="17" t="str">
        <f>I40</f>
        <v>Axel</v>
      </c>
      <c r="C38" s="33" t="str">
        <f>I37</f>
        <v>Bosse</v>
      </c>
      <c r="D38" s="36" t="str">
        <f>I38</f>
        <v>Oskar</v>
      </c>
      <c r="E38" s="37" t="str">
        <f>I39</f>
        <v>Pidde</v>
      </c>
      <c r="F38" s="2"/>
      <c r="G38" s="1" t="s">
        <v>17</v>
      </c>
      <c r="H38" s="12" t="str">
        <f>H31</f>
        <v>bilbaneverket</v>
      </c>
      <c r="I38" s="11" t="s">
        <v>67</v>
      </c>
      <c r="J38" s="11"/>
      <c r="K38" s="3" t="s">
        <v>26</v>
      </c>
    </row>
    <row r="39" spans="1:11" x14ac:dyDescent="0.3">
      <c r="A39" s="14" t="s">
        <v>7</v>
      </c>
      <c r="B39" s="17" t="str">
        <f>H40</f>
        <v>Scalextric</v>
      </c>
      <c r="C39" s="33" t="str">
        <f>H37</f>
        <v>Team Jäger</v>
      </c>
      <c r="D39" s="36" t="str">
        <f>H38</f>
        <v>bilbaneverket</v>
      </c>
      <c r="E39" s="37" t="str">
        <f>H39</f>
        <v>Pollys Pågar</v>
      </c>
      <c r="F39" s="2"/>
      <c r="G39" s="1" t="s">
        <v>9</v>
      </c>
      <c r="H39" s="12" t="str">
        <f>H32</f>
        <v>Pollys Pågar</v>
      </c>
      <c r="I39" s="11" t="s">
        <v>21</v>
      </c>
      <c r="J39" s="11"/>
      <c r="K39" s="3" t="s">
        <v>27</v>
      </c>
    </row>
    <row r="40" spans="1:11" x14ac:dyDescent="0.3">
      <c r="A40" s="14" t="s">
        <v>12</v>
      </c>
      <c r="B40" s="18">
        <v>231</v>
      </c>
      <c r="C40" s="34">
        <v>227.1</v>
      </c>
      <c r="D40" s="18">
        <v>226.9</v>
      </c>
      <c r="E40" s="18">
        <v>206.9</v>
      </c>
      <c r="F40" s="2"/>
      <c r="G40" s="1" t="s">
        <v>10</v>
      </c>
      <c r="H40" s="12" t="str">
        <f>H33</f>
        <v>Scalextric</v>
      </c>
      <c r="I40" s="11" t="s">
        <v>63</v>
      </c>
      <c r="J40" s="11"/>
      <c r="K40" s="3" t="s">
        <v>28</v>
      </c>
    </row>
    <row r="41" spans="1:11" x14ac:dyDescent="0.3">
      <c r="A41" s="14" t="s">
        <v>13</v>
      </c>
      <c r="B41" s="17">
        <f>E5+B12+C19+D26+E33+B40</f>
        <v>1336.5</v>
      </c>
      <c r="C41" s="33">
        <f>B5+C12+D19+E26+B33+C40</f>
        <v>1310.0999999999999</v>
      </c>
      <c r="D41" s="36">
        <f>C5+D12+E19+B26+C33+D40</f>
        <v>1319.1000000000001</v>
      </c>
      <c r="E41" s="37">
        <f>D5+E12+B19+C26+D33+E40</f>
        <v>1264.5</v>
      </c>
      <c r="F41" s="2"/>
    </row>
    <row r="42" spans="1:11" ht="15" thickBot="1" x14ac:dyDescent="0.35">
      <c r="A42" s="39"/>
      <c r="B42" s="19"/>
      <c r="C42" s="5"/>
      <c r="D42" s="19"/>
      <c r="E42" s="19"/>
      <c r="F42" s="7"/>
      <c r="G42" s="4"/>
      <c r="H42" s="4"/>
      <c r="I42" s="4"/>
      <c r="J42" s="4"/>
      <c r="K42" s="4"/>
    </row>
    <row r="43" spans="1:11" ht="15.6" thickTop="1" thickBot="1" x14ac:dyDescent="0.35">
      <c r="A43" s="45" t="s">
        <v>36</v>
      </c>
      <c r="B43" s="25" t="s">
        <v>5</v>
      </c>
      <c r="C43" s="26" t="s">
        <v>2</v>
      </c>
      <c r="D43" s="27" t="s">
        <v>4</v>
      </c>
      <c r="E43" s="28" t="s">
        <v>3</v>
      </c>
      <c r="F43" s="44"/>
      <c r="G43" s="30"/>
      <c r="H43" s="31" t="s">
        <v>11</v>
      </c>
      <c r="I43" s="31" t="s">
        <v>14</v>
      </c>
      <c r="J43" s="31" t="s">
        <v>23</v>
      </c>
      <c r="K43" s="32"/>
    </row>
    <row r="44" spans="1:11" ht="15" thickTop="1" x14ac:dyDescent="0.3">
      <c r="A44" s="43" t="s">
        <v>40</v>
      </c>
      <c r="B44" s="16"/>
      <c r="C44" s="3"/>
      <c r="D44" s="16"/>
      <c r="E44" s="16"/>
      <c r="F44" s="10" t="s">
        <v>40</v>
      </c>
      <c r="G44" s="22" t="s">
        <v>8</v>
      </c>
      <c r="H44" s="41" t="str">
        <f>H37</f>
        <v>Team Jäger</v>
      </c>
      <c r="I44" s="23" t="s">
        <v>73</v>
      </c>
      <c r="J44" s="23"/>
      <c r="K44" s="3" t="s">
        <v>25</v>
      </c>
    </row>
    <row r="45" spans="1:11" x14ac:dyDescent="0.3">
      <c r="A45" s="14" t="s">
        <v>6</v>
      </c>
      <c r="B45" s="17" t="str">
        <f>I46</f>
        <v>Magnus H</v>
      </c>
      <c r="C45" s="33" t="str">
        <f>I47</f>
        <v>Tomas Ni</v>
      </c>
      <c r="D45" s="36" t="str">
        <f>I44</f>
        <v>Indianen</v>
      </c>
      <c r="E45" s="37" t="str">
        <f>I45</f>
        <v>björn</v>
      </c>
      <c r="F45" s="2"/>
      <c r="G45" s="1" t="s">
        <v>17</v>
      </c>
      <c r="H45" s="12" t="str">
        <f>H38</f>
        <v>bilbaneverket</v>
      </c>
      <c r="I45" s="11" t="s">
        <v>71</v>
      </c>
      <c r="J45" s="11"/>
      <c r="K45" s="3" t="s">
        <v>26</v>
      </c>
    </row>
    <row r="46" spans="1:11" x14ac:dyDescent="0.3">
      <c r="A46" s="14" t="s">
        <v>7</v>
      </c>
      <c r="B46" s="17" t="str">
        <f>H46</f>
        <v>Pollys Pågar</v>
      </c>
      <c r="C46" s="33" t="str">
        <f>H47</f>
        <v>Scalextric</v>
      </c>
      <c r="D46" s="36" t="str">
        <f>H44</f>
        <v>Team Jäger</v>
      </c>
      <c r="E46" s="37" t="str">
        <f>H45</f>
        <v>bilbaneverket</v>
      </c>
      <c r="F46" s="2"/>
      <c r="G46" s="1" t="s">
        <v>9</v>
      </c>
      <c r="H46" s="12" t="str">
        <f>H39</f>
        <v>Pollys Pågar</v>
      </c>
      <c r="I46" s="11" t="s">
        <v>60</v>
      </c>
      <c r="J46" s="11"/>
      <c r="K46" s="3" t="s">
        <v>27</v>
      </c>
    </row>
    <row r="47" spans="1:11" x14ac:dyDescent="0.3">
      <c r="A47" s="14" t="s">
        <v>12</v>
      </c>
      <c r="B47" s="18">
        <v>210.6</v>
      </c>
      <c r="C47" s="34">
        <v>223</v>
      </c>
      <c r="D47" s="18">
        <v>216.5</v>
      </c>
      <c r="E47" s="18">
        <v>220.6</v>
      </c>
      <c r="F47" s="2"/>
      <c r="G47" s="1" t="s">
        <v>10</v>
      </c>
      <c r="H47" s="12" t="str">
        <f>H40</f>
        <v>Scalextric</v>
      </c>
      <c r="I47" s="11" t="s">
        <v>72</v>
      </c>
      <c r="J47" s="11"/>
      <c r="K47" s="3" t="s">
        <v>28</v>
      </c>
    </row>
    <row r="48" spans="1:11" x14ac:dyDescent="0.3">
      <c r="A48" s="14" t="s">
        <v>13</v>
      </c>
      <c r="B48" s="17">
        <f>D5+E12+B19+C26+D33+E40+B47</f>
        <v>1475.1</v>
      </c>
      <c r="C48" s="33">
        <f>E5+B12+C19+D26+E33+B40+C47</f>
        <v>1559.5</v>
      </c>
      <c r="D48" s="36">
        <f>B5+C12+D19+E26+B33+C40+D47</f>
        <v>1526.6</v>
      </c>
      <c r="E48" s="37">
        <f>C5+D12+E19+B26+C33+D40+E47</f>
        <v>1539.7</v>
      </c>
      <c r="F48" s="2"/>
    </row>
    <row r="49" spans="1:11" ht="15" thickBot="1" x14ac:dyDescent="0.35">
      <c r="A49" s="39"/>
      <c r="B49" s="19"/>
      <c r="C49" s="5"/>
      <c r="D49" s="19"/>
      <c r="E49" s="19"/>
      <c r="F49" s="7"/>
      <c r="G49" s="4"/>
      <c r="H49" s="4"/>
      <c r="I49" s="4"/>
      <c r="J49" s="4"/>
      <c r="K49" s="4"/>
    </row>
    <row r="50" spans="1:11" ht="15.6" thickTop="1" thickBot="1" x14ac:dyDescent="0.35">
      <c r="A50" s="45" t="s">
        <v>37</v>
      </c>
      <c r="B50" s="25" t="s">
        <v>5</v>
      </c>
      <c r="C50" s="26" t="s">
        <v>2</v>
      </c>
      <c r="D50" s="27" t="s">
        <v>4</v>
      </c>
      <c r="E50" s="28" t="s">
        <v>3</v>
      </c>
      <c r="F50" s="44"/>
      <c r="G50" s="30"/>
      <c r="H50" s="31" t="s">
        <v>11</v>
      </c>
      <c r="I50" s="31" t="s">
        <v>14</v>
      </c>
      <c r="J50" s="31" t="s">
        <v>23</v>
      </c>
      <c r="K50" s="32"/>
    </row>
    <row r="51" spans="1:11" ht="15" thickTop="1" x14ac:dyDescent="0.3">
      <c r="A51" s="43" t="s">
        <v>41</v>
      </c>
      <c r="B51" s="16"/>
      <c r="C51" s="3"/>
      <c r="D51" s="16"/>
      <c r="E51" s="16"/>
      <c r="F51" s="10" t="s">
        <v>41</v>
      </c>
      <c r="G51" s="22" t="s">
        <v>8</v>
      </c>
      <c r="H51" s="41" t="str">
        <f>H44</f>
        <v>Team Jäger</v>
      </c>
      <c r="I51" s="23" t="s">
        <v>20</v>
      </c>
      <c r="J51" s="23"/>
      <c r="K51" s="3" t="s">
        <v>25</v>
      </c>
    </row>
    <row r="52" spans="1:11" x14ac:dyDescent="0.3">
      <c r="A52" s="14" t="s">
        <v>6</v>
      </c>
      <c r="B52" s="17" t="str">
        <f>I52</f>
        <v>Henrik</v>
      </c>
      <c r="C52" s="33" t="str">
        <f>I53</f>
        <v>Polly</v>
      </c>
      <c r="D52" s="36" t="str">
        <f>I54</f>
        <v>Felix</v>
      </c>
      <c r="E52" s="37" t="str">
        <f>I51</f>
        <v>Pontus</v>
      </c>
      <c r="F52" s="2"/>
      <c r="G52" s="1" t="s">
        <v>17</v>
      </c>
      <c r="H52" s="12" t="str">
        <f>H45</f>
        <v>bilbaneverket</v>
      </c>
      <c r="I52" s="11" t="s">
        <v>31</v>
      </c>
      <c r="J52" s="11"/>
      <c r="K52" s="3" t="s">
        <v>26</v>
      </c>
    </row>
    <row r="53" spans="1:11" x14ac:dyDescent="0.3">
      <c r="A53" s="14" t="s">
        <v>7</v>
      </c>
      <c r="B53" s="17" t="str">
        <f>H52</f>
        <v>bilbaneverket</v>
      </c>
      <c r="C53" s="33" t="str">
        <f>H53</f>
        <v>Pollys Pågar</v>
      </c>
      <c r="D53" s="36" t="str">
        <f>H54</f>
        <v>Scalextric</v>
      </c>
      <c r="E53" s="37" t="str">
        <f>H51</f>
        <v>Team Jäger</v>
      </c>
      <c r="F53" s="2"/>
      <c r="G53" s="1" t="s">
        <v>9</v>
      </c>
      <c r="H53" s="12" t="str">
        <f>H46</f>
        <v>Pollys Pågar</v>
      </c>
      <c r="I53" s="11" t="s">
        <v>59</v>
      </c>
      <c r="J53" s="11"/>
      <c r="K53" s="3" t="s">
        <v>27</v>
      </c>
    </row>
    <row r="54" spans="1:11" x14ac:dyDescent="0.3">
      <c r="A54" s="14" t="s">
        <v>12</v>
      </c>
      <c r="B54" s="18">
        <v>224</v>
      </c>
      <c r="C54" s="34">
        <v>237.3</v>
      </c>
      <c r="D54" s="18">
        <v>221</v>
      </c>
      <c r="E54" s="18">
        <v>224.6</v>
      </c>
      <c r="F54" s="2"/>
      <c r="G54" s="1" t="s">
        <v>10</v>
      </c>
      <c r="H54" s="12" t="str">
        <f>H47</f>
        <v>Scalextric</v>
      </c>
      <c r="I54" s="11" t="s">
        <v>69</v>
      </c>
      <c r="J54" s="11"/>
      <c r="K54" s="3" t="s">
        <v>28</v>
      </c>
    </row>
    <row r="55" spans="1:11" x14ac:dyDescent="0.3">
      <c r="A55" s="14" t="s">
        <v>13</v>
      </c>
      <c r="B55" s="17">
        <f>C5+D12+E19+B26+C33+D40+E47+B54</f>
        <v>1763.7</v>
      </c>
      <c r="C55" s="33">
        <f>D5+E12+B19+C26+D33+E40+B47+C54</f>
        <v>1712.3999999999999</v>
      </c>
      <c r="D55" s="36">
        <f>E5+B12+C19+D26+E33+B40+C47+D54</f>
        <v>1780.5</v>
      </c>
      <c r="E55" s="37">
        <f>B5+C12+D19+E26+B33+C40+D47+E54</f>
        <v>1751.1999999999998</v>
      </c>
      <c r="F55" s="2"/>
    </row>
    <row r="56" spans="1:11" ht="15" thickBot="1" x14ac:dyDescent="0.35">
      <c r="A56" s="40"/>
      <c r="B56" s="20"/>
      <c r="C56" s="9"/>
      <c r="D56" s="20"/>
      <c r="E56" s="20"/>
      <c r="F56" s="8"/>
      <c r="G56" s="6"/>
      <c r="H56" s="6"/>
      <c r="I56" s="6"/>
      <c r="J56" s="6"/>
      <c r="K56" s="6"/>
    </row>
    <row r="57" spans="1:11" ht="15.6" thickTop="1" thickBot="1" x14ac:dyDescent="0.35">
      <c r="A57" s="45" t="s">
        <v>42</v>
      </c>
      <c r="B57" s="25" t="s">
        <v>5</v>
      </c>
      <c r="C57" s="26" t="s">
        <v>2</v>
      </c>
      <c r="D57" s="27" t="s">
        <v>4</v>
      </c>
      <c r="E57" s="28" t="s">
        <v>3</v>
      </c>
      <c r="F57" s="44"/>
      <c r="G57" s="30"/>
      <c r="H57" s="31" t="s">
        <v>11</v>
      </c>
      <c r="I57" s="31" t="s">
        <v>14</v>
      </c>
      <c r="J57" s="31" t="s">
        <v>23</v>
      </c>
      <c r="K57" s="32"/>
    </row>
    <row r="58" spans="1:11" ht="15" thickTop="1" x14ac:dyDescent="0.3">
      <c r="A58" s="43" t="s">
        <v>46</v>
      </c>
      <c r="B58" s="16"/>
      <c r="C58" s="3"/>
      <c r="D58" s="16"/>
      <c r="E58" s="16"/>
      <c r="F58" s="10" t="s">
        <v>46</v>
      </c>
      <c r="G58" s="22" t="s">
        <v>8</v>
      </c>
      <c r="H58" s="42" t="str">
        <f>H51</f>
        <v>Team Jäger</v>
      </c>
      <c r="I58" s="23" t="s">
        <v>68</v>
      </c>
      <c r="J58" s="23"/>
      <c r="K58" s="3" t="s">
        <v>25</v>
      </c>
    </row>
    <row r="59" spans="1:11" x14ac:dyDescent="0.3">
      <c r="A59" s="14" t="s">
        <v>6</v>
      </c>
      <c r="B59" s="17" t="str">
        <f>I58</f>
        <v>Bosse</v>
      </c>
      <c r="C59" s="33" t="str">
        <f>I59</f>
        <v>Peter H</v>
      </c>
      <c r="D59" s="36" t="str">
        <f>I60</f>
        <v>Hampus</v>
      </c>
      <c r="E59" s="37" t="str">
        <f>I61</f>
        <v>Thomas W</v>
      </c>
      <c r="F59" s="2"/>
      <c r="G59" s="1" t="s">
        <v>17</v>
      </c>
      <c r="H59" s="13" t="str">
        <f>H52</f>
        <v>bilbaneverket</v>
      </c>
      <c r="I59" s="11" t="s">
        <v>62</v>
      </c>
      <c r="J59" s="11"/>
      <c r="K59" s="3" t="s">
        <v>26</v>
      </c>
    </row>
    <row r="60" spans="1:11" x14ac:dyDescent="0.3">
      <c r="A60" s="14" t="s">
        <v>7</v>
      </c>
      <c r="B60" s="17" t="str">
        <f>H58</f>
        <v>Team Jäger</v>
      </c>
      <c r="C60" s="33" t="str">
        <f>H59</f>
        <v>bilbaneverket</v>
      </c>
      <c r="D60" s="36" t="str">
        <f>H60</f>
        <v>Pollys Pågar</v>
      </c>
      <c r="E60" s="37" t="str">
        <f>H61</f>
        <v>Scalextric</v>
      </c>
      <c r="F60" s="2"/>
      <c r="G60" s="1" t="s">
        <v>9</v>
      </c>
      <c r="H60" s="13" t="str">
        <f>H53</f>
        <v>Pollys Pågar</v>
      </c>
      <c r="I60" s="11" t="s">
        <v>22</v>
      </c>
      <c r="J60" s="11"/>
      <c r="K60" s="3" t="s">
        <v>27</v>
      </c>
    </row>
    <row r="61" spans="1:11" x14ac:dyDescent="0.3">
      <c r="A61" s="14" t="s">
        <v>12</v>
      </c>
      <c r="B61" s="18">
        <v>222.4</v>
      </c>
      <c r="C61" s="34">
        <v>226.4</v>
      </c>
      <c r="D61" s="18">
        <v>216.3</v>
      </c>
      <c r="E61" s="18">
        <v>229.2</v>
      </c>
      <c r="F61" s="2"/>
      <c r="G61" s="1" t="s">
        <v>10</v>
      </c>
      <c r="H61" s="13" t="str">
        <f>H54</f>
        <v>Scalextric</v>
      </c>
      <c r="I61" s="11" t="s">
        <v>65</v>
      </c>
      <c r="J61" s="11"/>
      <c r="K61" s="3" t="s">
        <v>28</v>
      </c>
    </row>
    <row r="62" spans="1:11" x14ac:dyDescent="0.3">
      <c r="A62" s="14" t="s">
        <v>13</v>
      </c>
      <c r="B62" s="17">
        <f>B5+C12+D19+E26+B33+C40+D47+E54+B61</f>
        <v>1973.6</v>
      </c>
      <c r="C62" s="33">
        <f>C5+D12+E19+B26+C33+D40+E47+B54+C61</f>
        <v>1990.1000000000001</v>
      </c>
      <c r="D62" s="36">
        <f>D5+E12+B19+C26+D33+E40+B47+C54+D61</f>
        <v>1928.6999999999998</v>
      </c>
      <c r="E62" s="37">
        <f>E5+B12+C19+D26+E33+B40+C47+D54+E61</f>
        <v>2009.7</v>
      </c>
      <c r="F62" s="2"/>
      <c r="K62" s="3"/>
    </row>
    <row r="63" spans="1:11" ht="15" thickBot="1" x14ac:dyDescent="0.35">
      <c r="A63" s="39"/>
      <c r="B63" s="19"/>
      <c r="C63" s="5"/>
      <c r="D63" s="19"/>
      <c r="E63" s="19"/>
      <c r="F63" s="7"/>
      <c r="G63" s="4"/>
      <c r="H63" s="4"/>
      <c r="I63" s="4"/>
      <c r="J63" s="4"/>
      <c r="K63" s="5"/>
    </row>
    <row r="64" spans="1:11" ht="15.6" thickTop="1" thickBot="1" x14ac:dyDescent="0.35">
      <c r="A64" s="45" t="s">
        <v>43</v>
      </c>
      <c r="B64" s="25" t="s">
        <v>5</v>
      </c>
      <c r="C64" s="26" t="s">
        <v>2</v>
      </c>
      <c r="D64" s="27" t="s">
        <v>4</v>
      </c>
      <c r="E64" s="28" t="s">
        <v>3</v>
      </c>
      <c r="F64" s="44"/>
      <c r="G64" s="30"/>
      <c r="H64" s="31" t="s">
        <v>11</v>
      </c>
      <c r="I64" s="31" t="s">
        <v>14</v>
      </c>
      <c r="J64" s="31" t="s">
        <v>23</v>
      </c>
      <c r="K64" s="27"/>
    </row>
    <row r="65" spans="1:11" ht="15" thickTop="1" x14ac:dyDescent="0.3">
      <c r="A65" s="43" t="s">
        <v>47</v>
      </c>
      <c r="B65" s="16"/>
      <c r="C65" s="3"/>
      <c r="D65" s="16"/>
      <c r="E65" s="16"/>
      <c r="F65" s="10" t="s">
        <v>47</v>
      </c>
      <c r="G65" s="22" t="s">
        <v>8</v>
      </c>
      <c r="H65" s="41" t="str">
        <f>H58</f>
        <v>Team Jäger</v>
      </c>
      <c r="I65" s="23" t="s">
        <v>73</v>
      </c>
      <c r="J65" s="23"/>
      <c r="K65" s="3" t="s">
        <v>25</v>
      </c>
    </row>
    <row r="66" spans="1:11" x14ac:dyDescent="0.3">
      <c r="A66" s="14" t="s">
        <v>6</v>
      </c>
      <c r="B66" s="17" t="str">
        <f>I68</f>
        <v>Axel</v>
      </c>
      <c r="C66" s="33" t="str">
        <f>I65</f>
        <v>Indianen</v>
      </c>
      <c r="D66" s="36" t="str">
        <f>I66</f>
        <v>Oskar</v>
      </c>
      <c r="E66" s="37" t="str">
        <f>I67</f>
        <v>Pidde</v>
      </c>
      <c r="F66" s="2"/>
      <c r="G66" s="1" t="s">
        <v>17</v>
      </c>
      <c r="H66" s="12" t="str">
        <f>H59</f>
        <v>bilbaneverket</v>
      </c>
      <c r="I66" s="11" t="s">
        <v>67</v>
      </c>
      <c r="J66" s="11"/>
      <c r="K66" s="3" t="s">
        <v>26</v>
      </c>
    </row>
    <row r="67" spans="1:11" x14ac:dyDescent="0.3">
      <c r="A67" s="14" t="s">
        <v>7</v>
      </c>
      <c r="B67" s="17" t="str">
        <f>H68</f>
        <v>Scalextric</v>
      </c>
      <c r="C67" s="33" t="str">
        <f>H65</f>
        <v>Team Jäger</v>
      </c>
      <c r="D67" s="36" t="str">
        <f>H66</f>
        <v>bilbaneverket</v>
      </c>
      <c r="E67" s="37" t="str">
        <f>H67</f>
        <v>Pollys Pågar</v>
      </c>
      <c r="F67" s="2"/>
      <c r="G67" s="1" t="s">
        <v>9</v>
      </c>
      <c r="H67" s="12" t="str">
        <f>H60</f>
        <v>Pollys Pågar</v>
      </c>
      <c r="I67" s="11" t="s">
        <v>21</v>
      </c>
      <c r="J67" s="11"/>
      <c r="K67" s="3" t="s">
        <v>27</v>
      </c>
    </row>
    <row r="68" spans="1:11" x14ac:dyDescent="0.3">
      <c r="A68" s="14" t="s">
        <v>12</v>
      </c>
      <c r="B68" s="18">
        <v>235.4</v>
      </c>
      <c r="C68" s="34">
        <v>213</v>
      </c>
      <c r="D68" s="18">
        <v>228.7</v>
      </c>
      <c r="E68" s="18">
        <v>198.7</v>
      </c>
      <c r="F68" s="2"/>
      <c r="G68" s="1" t="s">
        <v>10</v>
      </c>
      <c r="H68" s="12" t="str">
        <f>H61</f>
        <v>Scalextric</v>
      </c>
      <c r="I68" s="11" t="s">
        <v>63</v>
      </c>
      <c r="J68" s="11"/>
      <c r="K68" s="3" t="s">
        <v>28</v>
      </c>
    </row>
    <row r="69" spans="1:11" x14ac:dyDescent="0.3">
      <c r="A69" s="14" t="s">
        <v>13</v>
      </c>
      <c r="B69" s="17">
        <f>E5+B12+C19+D26+E33+B40+C47+D54+E61+B68</f>
        <v>2245.1</v>
      </c>
      <c r="C69" s="33">
        <f>B5+C12+D19+E26+B33+C40+D47+E54+B61+C68</f>
        <v>2186.6</v>
      </c>
      <c r="D69" s="36">
        <f>C5+D12+E19+B26+C33+D40+E47+B54+C61+D68</f>
        <v>2218.8000000000002</v>
      </c>
      <c r="E69" s="37">
        <f>D5+E12+B19+C26+D33+E40+B47+C54+D61+E68</f>
        <v>2127.3999999999996</v>
      </c>
      <c r="F69" s="2"/>
    </row>
    <row r="70" spans="1:11" ht="15" thickBot="1" x14ac:dyDescent="0.35">
      <c r="A70" s="39"/>
      <c r="B70" s="19"/>
      <c r="C70" s="5"/>
      <c r="D70" s="19"/>
      <c r="E70" s="19"/>
      <c r="F70" s="7"/>
      <c r="G70" s="4"/>
      <c r="H70" s="4"/>
      <c r="I70" s="4"/>
      <c r="J70" s="4"/>
      <c r="K70" s="4"/>
    </row>
    <row r="71" spans="1:11" ht="15.6" thickTop="1" thickBot="1" x14ac:dyDescent="0.35">
      <c r="A71" s="45" t="s">
        <v>44</v>
      </c>
      <c r="B71" s="25" t="s">
        <v>5</v>
      </c>
      <c r="C71" s="26" t="s">
        <v>2</v>
      </c>
      <c r="D71" s="27" t="s">
        <v>4</v>
      </c>
      <c r="E71" s="28" t="s">
        <v>3</v>
      </c>
      <c r="F71" s="44"/>
      <c r="G71" s="30"/>
      <c r="H71" s="31" t="s">
        <v>11</v>
      </c>
      <c r="I71" s="31" t="s">
        <v>14</v>
      </c>
      <c r="J71" s="31" t="s">
        <v>23</v>
      </c>
      <c r="K71" s="32"/>
    </row>
    <row r="72" spans="1:11" ht="15" thickTop="1" x14ac:dyDescent="0.3">
      <c r="A72" s="43" t="s">
        <v>48</v>
      </c>
      <c r="B72" s="16"/>
      <c r="C72" s="3"/>
      <c r="D72" s="16"/>
      <c r="E72" s="16"/>
      <c r="F72" s="10" t="s">
        <v>48</v>
      </c>
      <c r="G72" s="22" t="s">
        <v>8</v>
      </c>
      <c r="H72" s="41" t="str">
        <f>H65</f>
        <v>Team Jäger</v>
      </c>
      <c r="I72" s="23" t="s">
        <v>20</v>
      </c>
      <c r="J72" s="23"/>
      <c r="K72" s="3" t="s">
        <v>25</v>
      </c>
    </row>
    <row r="73" spans="1:11" x14ac:dyDescent="0.3">
      <c r="A73" s="14" t="s">
        <v>6</v>
      </c>
      <c r="B73" s="17" t="str">
        <f>I74</f>
        <v>Magnus H</v>
      </c>
      <c r="C73" s="33" t="str">
        <f>I75</f>
        <v>Tomas Ni</v>
      </c>
      <c r="D73" s="36" t="str">
        <f>I72</f>
        <v>Pontus</v>
      </c>
      <c r="E73" s="37" t="str">
        <f>I73</f>
        <v>Björn</v>
      </c>
      <c r="F73" s="2"/>
      <c r="G73" s="1" t="s">
        <v>17</v>
      </c>
      <c r="H73" s="12" t="str">
        <f>H66</f>
        <v>bilbaneverket</v>
      </c>
      <c r="I73" s="11" t="s">
        <v>24</v>
      </c>
      <c r="J73" s="11"/>
      <c r="K73" s="3" t="s">
        <v>26</v>
      </c>
    </row>
    <row r="74" spans="1:11" x14ac:dyDescent="0.3">
      <c r="A74" s="14" t="s">
        <v>7</v>
      </c>
      <c r="B74" s="17" t="str">
        <f>H74</f>
        <v>Pollys Pågar</v>
      </c>
      <c r="C74" s="33" t="str">
        <f>H75</f>
        <v>Scalextric</v>
      </c>
      <c r="D74" s="36" t="str">
        <f>H72</f>
        <v>Team Jäger</v>
      </c>
      <c r="E74" s="37" t="str">
        <f>H73</f>
        <v>bilbaneverket</v>
      </c>
      <c r="F74" s="2"/>
      <c r="G74" s="1" t="s">
        <v>9</v>
      </c>
      <c r="H74" s="12" t="str">
        <f>H67</f>
        <v>Pollys Pågar</v>
      </c>
      <c r="I74" s="11" t="s">
        <v>60</v>
      </c>
      <c r="J74" s="11"/>
      <c r="K74" s="3" t="s">
        <v>27</v>
      </c>
    </row>
    <row r="75" spans="1:11" x14ac:dyDescent="0.3">
      <c r="A75" s="14" t="s">
        <v>12</v>
      </c>
      <c r="B75" s="18">
        <v>199.5</v>
      </c>
      <c r="C75" s="34">
        <v>214.8</v>
      </c>
      <c r="D75" s="18">
        <v>226.6</v>
      </c>
      <c r="E75" s="18">
        <v>210</v>
      </c>
      <c r="F75" s="2"/>
      <c r="G75" s="1" t="s">
        <v>10</v>
      </c>
      <c r="H75" s="12" t="str">
        <f>H68</f>
        <v>Scalextric</v>
      </c>
      <c r="I75" s="11" t="s">
        <v>72</v>
      </c>
      <c r="J75" s="11"/>
      <c r="K75" s="3" t="s">
        <v>28</v>
      </c>
    </row>
    <row r="76" spans="1:11" x14ac:dyDescent="0.3">
      <c r="A76" s="14" t="s">
        <v>13</v>
      </c>
      <c r="B76" s="17">
        <f>D5+E12+B19+C26+D33+E40+B47+C54+D61+E68+B75</f>
        <v>2326.8999999999996</v>
      </c>
      <c r="C76" s="33">
        <f>E5+B12+C19+D26+E33+B40+C47+D54+E61+B68+C75</f>
        <v>2459.9</v>
      </c>
      <c r="D76" s="36">
        <f>B5+C12+D19+E26+B33+C40+D47+E54+B61+C68+D75</f>
        <v>2413.1999999999998</v>
      </c>
      <c r="E76" s="37">
        <f>C5+D12+E19+B26+C33+D40+E47+B54+C61+D68+E75</f>
        <v>2428.8000000000002</v>
      </c>
      <c r="F76" s="2"/>
    </row>
    <row r="77" spans="1:11" ht="15" thickBot="1" x14ac:dyDescent="0.35">
      <c r="A77" s="39"/>
      <c r="B77" s="19"/>
      <c r="C77" s="5"/>
      <c r="D77" s="19"/>
      <c r="E77" s="19"/>
      <c r="F77" s="7"/>
      <c r="G77" s="4"/>
      <c r="H77" s="4"/>
      <c r="I77" s="4"/>
      <c r="J77" s="4"/>
      <c r="K77" s="4"/>
    </row>
    <row r="78" spans="1:11" ht="15.6" thickTop="1" thickBot="1" x14ac:dyDescent="0.35">
      <c r="A78" s="45" t="s">
        <v>45</v>
      </c>
      <c r="B78" s="25" t="s">
        <v>5</v>
      </c>
      <c r="C78" s="26" t="s">
        <v>2</v>
      </c>
      <c r="D78" s="27" t="s">
        <v>4</v>
      </c>
      <c r="E78" s="28" t="s">
        <v>3</v>
      </c>
      <c r="F78" s="44"/>
      <c r="G78" s="30"/>
      <c r="H78" s="31" t="s">
        <v>11</v>
      </c>
      <c r="I78" s="31" t="s">
        <v>14</v>
      </c>
      <c r="J78" s="31" t="s">
        <v>23</v>
      </c>
      <c r="K78" s="32"/>
    </row>
    <row r="79" spans="1:11" ht="15" thickTop="1" x14ac:dyDescent="0.3">
      <c r="A79" s="43" t="s">
        <v>49</v>
      </c>
      <c r="B79" s="16"/>
      <c r="C79" s="3"/>
      <c r="D79" s="16"/>
      <c r="E79" s="16"/>
      <c r="F79" s="10" t="s">
        <v>49</v>
      </c>
      <c r="G79" s="22" t="s">
        <v>8</v>
      </c>
      <c r="H79" s="41" t="str">
        <f>H72</f>
        <v>Team Jäger</v>
      </c>
      <c r="I79" s="23" t="s">
        <v>68</v>
      </c>
      <c r="J79" s="23"/>
      <c r="K79" s="3" t="s">
        <v>25</v>
      </c>
    </row>
    <row r="80" spans="1:11" x14ac:dyDescent="0.3">
      <c r="A80" s="14" t="s">
        <v>6</v>
      </c>
      <c r="B80" s="17" t="str">
        <f>I80</f>
        <v>Henrik</v>
      </c>
      <c r="C80" s="33" t="str">
        <f>I81</f>
        <v>Polly</v>
      </c>
      <c r="D80" s="36" t="str">
        <f>I82</f>
        <v>Felix</v>
      </c>
      <c r="E80" s="37" t="str">
        <f>I79</f>
        <v>Bosse</v>
      </c>
      <c r="F80" s="2"/>
      <c r="G80" s="1" t="s">
        <v>17</v>
      </c>
      <c r="H80" s="12" t="str">
        <f>H73</f>
        <v>bilbaneverket</v>
      </c>
      <c r="I80" s="11" t="s">
        <v>31</v>
      </c>
      <c r="J80" s="11"/>
      <c r="K80" s="3" t="s">
        <v>26</v>
      </c>
    </row>
    <row r="81" spans="1:11" x14ac:dyDescent="0.3">
      <c r="A81" s="14" t="s">
        <v>7</v>
      </c>
      <c r="B81" s="17" t="str">
        <f>H80</f>
        <v>bilbaneverket</v>
      </c>
      <c r="C81" s="33" t="str">
        <f>H81</f>
        <v>Pollys Pågar</v>
      </c>
      <c r="D81" s="36" t="str">
        <f>H82</f>
        <v>Scalextric</v>
      </c>
      <c r="E81" s="37" t="str">
        <f>H79</f>
        <v>Team Jäger</v>
      </c>
      <c r="F81" s="2"/>
      <c r="G81" s="1" t="s">
        <v>9</v>
      </c>
      <c r="H81" s="12" t="str">
        <f>H74</f>
        <v>Pollys Pågar</v>
      </c>
      <c r="I81" s="11" t="s">
        <v>59</v>
      </c>
      <c r="J81" s="11"/>
      <c r="K81" s="3" t="s">
        <v>27</v>
      </c>
    </row>
    <row r="82" spans="1:11" x14ac:dyDescent="0.3">
      <c r="A82" s="14" t="s">
        <v>12</v>
      </c>
      <c r="B82" s="18">
        <v>216.5</v>
      </c>
      <c r="C82" s="34">
        <v>235.3</v>
      </c>
      <c r="D82" s="18">
        <v>197.6</v>
      </c>
      <c r="E82" s="18">
        <v>212.9</v>
      </c>
      <c r="F82" s="2"/>
      <c r="G82" s="1" t="s">
        <v>10</v>
      </c>
      <c r="H82" s="12" t="str">
        <f>H75</f>
        <v>Scalextric</v>
      </c>
      <c r="I82" s="11" t="s">
        <v>69</v>
      </c>
      <c r="J82" s="11"/>
      <c r="K82" s="3" t="s">
        <v>28</v>
      </c>
    </row>
    <row r="83" spans="1:11" x14ac:dyDescent="0.3">
      <c r="A83" s="14" t="s">
        <v>13</v>
      </c>
      <c r="B83" s="17">
        <f>C5+D12+E19+B26+C33+D40+E47+B54+C61+D68+E75+B82</f>
        <v>2645.3</v>
      </c>
      <c r="C83" s="33">
        <f>D5+E12+B19+C26+D33+E40+B47+C54+D61+E68+B75+C82</f>
        <v>2562.1999999999998</v>
      </c>
      <c r="D83" s="36">
        <f>E5+B12+C19+D26+E33+B40+C47+D54+E61+B68+C75+D82</f>
        <v>2657.5</v>
      </c>
      <c r="E83" s="37">
        <f>B5+C12+D19+E26+B33+C40+D47+E54+B61+C68+D75+E82</f>
        <v>2626.1</v>
      </c>
      <c r="F83" s="2"/>
    </row>
    <row r="84" spans="1:11" ht="15" thickBot="1" x14ac:dyDescent="0.35">
      <c r="A84" s="40"/>
      <c r="B84" s="20"/>
      <c r="C84" s="9"/>
      <c r="D84" s="20"/>
      <c r="E84" s="20"/>
      <c r="F84" s="8"/>
      <c r="G84" s="6"/>
      <c r="H84" s="6"/>
      <c r="I84" s="6"/>
      <c r="J84" s="6"/>
      <c r="K84" s="6"/>
    </row>
    <row r="85" spans="1:11" ht="15.6" thickTop="1" thickBot="1" x14ac:dyDescent="0.35">
      <c r="A85" s="45" t="s">
        <v>50</v>
      </c>
      <c r="B85" s="25" t="s">
        <v>5</v>
      </c>
      <c r="C85" s="26" t="s">
        <v>2</v>
      </c>
      <c r="D85" s="27" t="s">
        <v>4</v>
      </c>
      <c r="E85" s="28" t="s">
        <v>3</v>
      </c>
      <c r="F85" s="44"/>
      <c r="G85" s="30"/>
      <c r="H85" s="31" t="s">
        <v>11</v>
      </c>
      <c r="I85" s="31" t="s">
        <v>14</v>
      </c>
      <c r="J85" s="31" t="s">
        <v>23</v>
      </c>
      <c r="K85" s="32"/>
    </row>
    <row r="86" spans="1:11" ht="15" thickTop="1" x14ac:dyDescent="0.3">
      <c r="A86" s="43" t="s">
        <v>54</v>
      </c>
      <c r="B86" s="16"/>
      <c r="C86" s="3"/>
      <c r="D86" s="16"/>
      <c r="E86" s="16"/>
      <c r="F86" s="10" t="s">
        <v>54</v>
      </c>
      <c r="G86" s="22" t="s">
        <v>8</v>
      </c>
      <c r="H86" s="42" t="str">
        <f>H79</f>
        <v>Team Jäger</v>
      </c>
      <c r="I86" s="23" t="s">
        <v>73</v>
      </c>
      <c r="J86" s="23"/>
      <c r="K86" s="3" t="s">
        <v>25</v>
      </c>
    </row>
    <row r="87" spans="1:11" x14ac:dyDescent="0.3">
      <c r="A87" s="14" t="s">
        <v>6</v>
      </c>
      <c r="B87" s="17" t="str">
        <f>I86</f>
        <v>Indianen</v>
      </c>
      <c r="C87" s="33" t="str">
        <f>I87</f>
        <v>Peter H</v>
      </c>
      <c r="D87" s="36" t="str">
        <f>I88</f>
        <v>Hampus</v>
      </c>
      <c r="E87" s="37" t="str">
        <f>I89</f>
        <v>Thomas W</v>
      </c>
      <c r="F87" s="2"/>
      <c r="G87" s="1" t="s">
        <v>17</v>
      </c>
      <c r="H87" s="13" t="str">
        <f>H80</f>
        <v>bilbaneverket</v>
      </c>
      <c r="I87" s="11" t="s">
        <v>62</v>
      </c>
      <c r="J87" s="11"/>
      <c r="K87" s="3" t="s">
        <v>26</v>
      </c>
    </row>
    <row r="88" spans="1:11" x14ac:dyDescent="0.3">
      <c r="A88" s="14" t="s">
        <v>7</v>
      </c>
      <c r="B88" s="17" t="str">
        <f>H86</f>
        <v>Team Jäger</v>
      </c>
      <c r="C88" s="33" t="str">
        <f>H87</f>
        <v>bilbaneverket</v>
      </c>
      <c r="D88" s="36" t="str">
        <f>H88</f>
        <v>Pollys Pågar</v>
      </c>
      <c r="E88" s="37" t="str">
        <f>H89</f>
        <v>Scalextric</v>
      </c>
      <c r="F88" s="2"/>
      <c r="G88" s="1" t="s">
        <v>9</v>
      </c>
      <c r="H88" s="13" t="str">
        <f>H81</f>
        <v>Pollys Pågar</v>
      </c>
      <c r="I88" s="11" t="s">
        <v>22</v>
      </c>
      <c r="J88" s="11"/>
      <c r="K88" s="3" t="s">
        <v>27</v>
      </c>
    </row>
    <row r="89" spans="1:11" x14ac:dyDescent="0.3">
      <c r="A89" s="14" t="s">
        <v>12</v>
      </c>
      <c r="B89" s="18">
        <v>205.7</v>
      </c>
      <c r="C89" s="34">
        <v>222.9</v>
      </c>
      <c r="D89" s="18">
        <v>210.6</v>
      </c>
      <c r="E89" s="18">
        <v>208.7</v>
      </c>
      <c r="F89" s="2"/>
      <c r="G89" s="1" t="s">
        <v>10</v>
      </c>
      <c r="H89" s="13" t="str">
        <f>H82</f>
        <v>Scalextric</v>
      </c>
      <c r="I89" s="11" t="s">
        <v>65</v>
      </c>
      <c r="J89" s="11"/>
      <c r="K89" s="3" t="s">
        <v>28</v>
      </c>
    </row>
    <row r="90" spans="1:11" x14ac:dyDescent="0.3">
      <c r="A90" s="14" t="s">
        <v>13</v>
      </c>
      <c r="B90" s="17">
        <f>B5+C12+D19+E26+B33+C40+D47+E54+B61+C68+D75+E82+B89</f>
        <v>2831.7999999999997</v>
      </c>
      <c r="C90" s="33">
        <f>C5+D12+E19+B26+C33+D40+E47+B54+C61+D68+E75+B82+C89</f>
        <v>2868.2000000000003</v>
      </c>
      <c r="D90" s="36">
        <f>D5+E12+B19+C26+D33+E40+B47+C54+D61+E68+B75+C82+D89</f>
        <v>2772.7999999999997</v>
      </c>
      <c r="E90" s="37">
        <f>E5+B12+C19+D26+E33+B40+C47+D54+E61+B68+C75+D82+E89</f>
        <v>2866.2</v>
      </c>
      <c r="F90" s="2"/>
      <c r="K90" s="3"/>
    </row>
    <row r="91" spans="1:11" ht="15" thickBot="1" x14ac:dyDescent="0.35">
      <c r="A91" s="39"/>
      <c r="B91" s="19"/>
      <c r="C91" s="5"/>
      <c r="D91" s="19"/>
      <c r="E91" s="19"/>
      <c r="F91" s="7"/>
      <c r="G91" s="4"/>
      <c r="H91" s="4"/>
      <c r="I91" s="4"/>
      <c r="J91" s="4"/>
      <c r="K91" s="5"/>
    </row>
    <row r="92" spans="1:11" ht="15.6" thickTop="1" thickBot="1" x14ac:dyDescent="0.35">
      <c r="A92" s="45" t="s">
        <v>51</v>
      </c>
      <c r="B92" s="25" t="s">
        <v>5</v>
      </c>
      <c r="C92" s="26" t="s">
        <v>2</v>
      </c>
      <c r="D92" s="27" t="s">
        <v>4</v>
      </c>
      <c r="E92" s="28" t="s">
        <v>3</v>
      </c>
      <c r="F92" s="44"/>
      <c r="G92" s="30"/>
      <c r="H92" s="31" t="s">
        <v>11</v>
      </c>
      <c r="I92" s="31" t="s">
        <v>14</v>
      </c>
      <c r="J92" s="31" t="s">
        <v>23</v>
      </c>
      <c r="K92" s="27"/>
    </row>
    <row r="93" spans="1:11" ht="15" thickTop="1" x14ac:dyDescent="0.3">
      <c r="A93" s="43" t="s">
        <v>55</v>
      </c>
      <c r="B93" s="16"/>
      <c r="C93" s="3"/>
      <c r="D93" s="16"/>
      <c r="E93" s="16"/>
      <c r="F93" s="10" t="s">
        <v>55</v>
      </c>
      <c r="G93" s="22" t="s">
        <v>8</v>
      </c>
      <c r="H93" s="41" t="str">
        <f>H86</f>
        <v>Team Jäger</v>
      </c>
      <c r="I93" s="23" t="s">
        <v>20</v>
      </c>
      <c r="J93" s="23"/>
      <c r="K93" s="3" t="s">
        <v>25</v>
      </c>
    </row>
    <row r="94" spans="1:11" x14ac:dyDescent="0.3">
      <c r="A94" s="14" t="s">
        <v>6</v>
      </c>
      <c r="B94" s="17" t="str">
        <f>I96</f>
        <v>Axel</v>
      </c>
      <c r="C94" s="33" t="str">
        <f>I93</f>
        <v>Pontus</v>
      </c>
      <c r="D94" s="36" t="str">
        <f>I94</f>
        <v>Oskar</v>
      </c>
      <c r="E94" s="37" t="str">
        <f>I95</f>
        <v>Pidde</v>
      </c>
      <c r="F94" s="2"/>
      <c r="G94" s="1" t="s">
        <v>17</v>
      </c>
      <c r="H94" s="12" t="str">
        <f>H87</f>
        <v>bilbaneverket</v>
      </c>
      <c r="I94" s="11" t="s">
        <v>67</v>
      </c>
      <c r="J94" s="11"/>
      <c r="K94" s="3" t="s">
        <v>26</v>
      </c>
    </row>
    <row r="95" spans="1:11" x14ac:dyDescent="0.3">
      <c r="A95" s="14" t="s">
        <v>7</v>
      </c>
      <c r="B95" s="17" t="str">
        <f>H96</f>
        <v>Scalextric</v>
      </c>
      <c r="C95" s="33" t="str">
        <f>H93</f>
        <v>Team Jäger</v>
      </c>
      <c r="D95" s="36" t="str">
        <f>H94</f>
        <v>bilbaneverket</v>
      </c>
      <c r="E95" s="37" t="str">
        <f>H95</f>
        <v>Pollys Pågar</v>
      </c>
      <c r="F95" s="2"/>
      <c r="G95" s="1" t="s">
        <v>9</v>
      </c>
      <c r="H95" s="12" t="str">
        <f>H88</f>
        <v>Pollys Pågar</v>
      </c>
      <c r="I95" s="11" t="s">
        <v>21</v>
      </c>
      <c r="J95" s="11"/>
      <c r="K95" s="3" t="s">
        <v>27</v>
      </c>
    </row>
    <row r="96" spans="1:11" x14ac:dyDescent="0.3">
      <c r="A96" s="14" t="s">
        <v>12</v>
      </c>
      <c r="B96" s="18">
        <v>226.6</v>
      </c>
      <c r="C96" s="34">
        <v>232.9</v>
      </c>
      <c r="D96" s="18">
        <v>227.2</v>
      </c>
      <c r="E96" s="18">
        <v>204.9</v>
      </c>
      <c r="F96" s="2"/>
      <c r="G96" s="1" t="s">
        <v>10</v>
      </c>
      <c r="H96" s="12" t="str">
        <f>H89</f>
        <v>Scalextric</v>
      </c>
      <c r="I96" s="11" t="s">
        <v>63</v>
      </c>
      <c r="J96" s="11"/>
      <c r="K96" s="3" t="s">
        <v>28</v>
      </c>
    </row>
    <row r="97" spans="1:11" x14ac:dyDescent="0.3">
      <c r="A97" s="14" t="s">
        <v>13</v>
      </c>
      <c r="B97" s="17">
        <f>E5+B12+C19+D26+E33+B40+C47+D54+E61+B68+C75+D82+E89+B96</f>
        <v>3092.7999999999997</v>
      </c>
      <c r="C97" s="33">
        <f>B5+C12+D19+E26+B33+C40+D47+E54+B61+C68+D75+E82+B89+C96</f>
        <v>3064.7</v>
      </c>
      <c r="D97" s="36">
        <f>C5+D12+E19+B26+C33+D40+E47+B54+C61+D68+E75+B82+C89+D96</f>
        <v>3095.4</v>
      </c>
      <c r="E97" s="37">
        <f>D5+E12+B19+C26+D33+E40+B47+C54+D61+E68+B75+C82+D89+E96</f>
        <v>2977.7</v>
      </c>
      <c r="F97" s="2"/>
    </row>
    <row r="98" spans="1:11" ht="15" thickBot="1" x14ac:dyDescent="0.35">
      <c r="A98" s="39"/>
      <c r="B98" s="19"/>
      <c r="C98" s="5"/>
      <c r="D98" s="19"/>
      <c r="E98" s="19"/>
      <c r="F98" s="7"/>
      <c r="G98" s="4"/>
      <c r="H98" s="4"/>
      <c r="I98" s="4"/>
      <c r="J98" s="4"/>
      <c r="K98" s="4"/>
    </row>
    <row r="99" spans="1:11" ht="15.6" thickTop="1" thickBot="1" x14ac:dyDescent="0.35">
      <c r="A99" s="45" t="s">
        <v>52</v>
      </c>
      <c r="B99" s="25" t="s">
        <v>5</v>
      </c>
      <c r="C99" s="26" t="s">
        <v>2</v>
      </c>
      <c r="D99" s="27" t="s">
        <v>4</v>
      </c>
      <c r="E99" s="28" t="s">
        <v>3</v>
      </c>
      <c r="F99" s="44"/>
      <c r="G99" s="30"/>
      <c r="H99" s="31" t="s">
        <v>11</v>
      </c>
      <c r="I99" s="31" t="s">
        <v>14</v>
      </c>
      <c r="J99" s="31" t="s">
        <v>23</v>
      </c>
      <c r="K99" s="32"/>
    </row>
    <row r="100" spans="1:11" ht="15" thickTop="1" x14ac:dyDescent="0.3">
      <c r="A100" s="43" t="s">
        <v>56</v>
      </c>
      <c r="B100" s="16"/>
      <c r="C100" s="3"/>
      <c r="D100" s="16"/>
      <c r="E100" s="16"/>
      <c r="F100" s="10" t="s">
        <v>56</v>
      </c>
      <c r="G100" s="22" t="s">
        <v>8</v>
      </c>
      <c r="H100" s="41" t="str">
        <f>H93</f>
        <v>Team Jäger</v>
      </c>
      <c r="I100" s="23" t="s">
        <v>68</v>
      </c>
      <c r="J100" s="23"/>
      <c r="K100" s="3" t="s">
        <v>25</v>
      </c>
    </row>
    <row r="101" spans="1:11" x14ac:dyDescent="0.3">
      <c r="A101" s="14" t="s">
        <v>6</v>
      </c>
      <c r="B101" s="17" t="str">
        <f>I102</f>
        <v>Magnus H</v>
      </c>
      <c r="C101" s="33" t="str">
        <f>I103</f>
        <v>Tomas Ni</v>
      </c>
      <c r="D101" s="36" t="str">
        <f>I100</f>
        <v>Bosse</v>
      </c>
      <c r="E101" s="37" t="str">
        <f>I101</f>
        <v>Björn</v>
      </c>
      <c r="F101" s="2"/>
      <c r="G101" s="1" t="s">
        <v>17</v>
      </c>
      <c r="H101" s="12" t="str">
        <f>H94</f>
        <v>bilbaneverket</v>
      </c>
      <c r="I101" s="11" t="s">
        <v>24</v>
      </c>
      <c r="J101" s="11"/>
      <c r="K101" s="3" t="s">
        <v>26</v>
      </c>
    </row>
    <row r="102" spans="1:11" x14ac:dyDescent="0.3">
      <c r="A102" s="14" t="s">
        <v>7</v>
      </c>
      <c r="B102" s="17" t="str">
        <f>H102</f>
        <v>Pollys Pågar</v>
      </c>
      <c r="C102" s="33" t="str">
        <f>H103</f>
        <v>Scalextric</v>
      </c>
      <c r="D102" s="36" t="str">
        <f>H100</f>
        <v>Team Jäger</v>
      </c>
      <c r="E102" s="37" t="str">
        <f>H101</f>
        <v>bilbaneverket</v>
      </c>
      <c r="F102" s="2"/>
      <c r="G102" s="1" t="s">
        <v>9</v>
      </c>
      <c r="H102" s="12" t="str">
        <f>H95</f>
        <v>Pollys Pågar</v>
      </c>
      <c r="I102" s="11" t="s">
        <v>60</v>
      </c>
      <c r="J102" s="11"/>
      <c r="K102" s="3" t="s">
        <v>27</v>
      </c>
    </row>
    <row r="103" spans="1:11" x14ac:dyDescent="0.3">
      <c r="A103" s="14" t="s">
        <v>12</v>
      </c>
      <c r="B103" s="18">
        <v>170</v>
      </c>
      <c r="C103" s="34">
        <v>227.7</v>
      </c>
      <c r="D103" s="18">
        <v>216.2</v>
      </c>
      <c r="E103" s="18">
        <v>218.3</v>
      </c>
      <c r="F103" s="2"/>
      <c r="G103" s="1" t="s">
        <v>10</v>
      </c>
      <c r="H103" s="12" t="str">
        <f>H96</f>
        <v>Scalextric</v>
      </c>
      <c r="I103" s="11" t="s">
        <v>72</v>
      </c>
      <c r="J103" s="11"/>
      <c r="K103" s="3" t="s">
        <v>28</v>
      </c>
    </row>
    <row r="104" spans="1:11" x14ac:dyDescent="0.3">
      <c r="A104" s="14" t="s">
        <v>13</v>
      </c>
      <c r="B104" s="17">
        <f>D5+E12+B19+C26+D33+E40+B47+C54+D61+E68+B75+C82+D89+E96+B103</f>
        <v>3147.7</v>
      </c>
      <c r="C104" s="33">
        <f>E5+B12+C19+D26+E33+B40+C47+D54+E61+B68+C75+D82+E89+B96+C103</f>
        <v>3320.4999999999995</v>
      </c>
      <c r="D104" s="36">
        <f>B5+C12+D19+E26+B33+C40+D47+E54+B61+C68+D75+E82+B89+C96+D103</f>
        <v>3280.8999999999996</v>
      </c>
      <c r="E104" s="37">
        <f>C5+D12+E19+B26+C33+D40+E47+B54+C61+D68+E75+B82+C89+D96+E103</f>
        <v>3313.7000000000003</v>
      </c>
      <c r="F104" s="2"/>
    </row>
    <row r="105" spans="1:11" ht="15" thickBot="1" x14ac:dyDescent="0.35">
      <c r="A105" s="39"/>
      <c r="B105" s="19"/>
      <c r="C105" s="5"/>
      <c r="D105" s="19"/>
      <c r="E105" s="19"/>
      <c r="F105" s="7"/>
      <c r="G105" s="4"/>
      <c r="H105" s="4"/>
      <c r="I105" s="4"/>
      <c r="J105" s="4"/>
      <c r="K105" s="4"/>
    </row>
    <row r="106" spans="1:11" ht="15.6" thickTop="1" thickBot="1" x14ac:dyDescent="0.35">
      <c r="A106" s="45" t="s">
        <v>53</v>
      </c>
      <c r="B106" s="25" t="s">
        <v>5</v>
      </c>
      <c r="C106" s="26" t="s">
        <v>2</v>
      </c>
      <c r="D106" s="27" t="s">
        <v>4</v>
      </c>
      <c r="E106" s="28" t="s">
        <v>3</v>
      </c>
      <c r="F106" s="44"/>
      <c r="G106" s="30"/>
      <c r="H106" s="31" t="s">
        <v>11</v>
      </c>
      <c r="I106" s="31" t="s">
        <v>14</v>
      </c>
      <c r="J106" s="31" t="s">
        <v>23</v>
      </c>
      <c r="K106" s="32"/>
    </row>
    <row r="107" spans="1:11" ht="15" thickTop="1" x14ac:dyDescent="0.3">
      <c r="A107" s="43" t="s">
        <v>57</v>
      </c>
      <c r="B107" s="16"/>
      <c r="C107" s="3"/>
      <c r="D107" s="16"/>
      <c r="E107" s="16"/>
      <c r="F107" s="10" t="s">
        <v>57</v>
      </c>
      <c r="G107" s="22" t="s">
        <v>8</v>
      </c>
      <c r="H107" s="41" t="str">
        <f>H100</f>
        <v>Team Jäger</v>
      </c>
      <c r="I107" s="23" t="s">
        <v>20</v>
      </c>
      <c r="J107" s="23"/>
      <c r="K107" s="3" t="s">
        <v>25</v>
      </c>
    </row>
    <row r="108" spans="1:11" x14ac:dyDescent="0.3">
      <c r="A108" s="14" t="s">
        <v>6</v>
      </c>
      <c r="B108" s="17" t="str">
        <f>I108</f>
        <v>Henrik</v>
      </c>
      <c r="C108" s="33" t="str">
        <f>I109</f>
        <v>Polly</v>
      </c>
      <c r="D108" s="36" t="str">
        <f>I110</f>
        <v>Axel</v>
      </c>
      <c r="E108" s="37" t="str">
        <f>I107</f>
        <v>Pontus</v>
      </c>
      <c r="F108" s="2"/>
      <c r="G108" s="1" t="s">
        <v>17</v>
      </c>
      <c r="H108" s="12" t="str">
        <f>H101</f>
        <v>bilbaneverket</v>
      </c>
      <c r="I108" s="11" t="s">
        <v>31</v>
      </c>
      <c r="J108" s="11"/>
      <c r="K108" s="3" t="s">
        <v>26</v>
      </c>
    </row>
    <row r="109" spans="1:11" x14ac:dyDescent="0.3">
      <c r="A109" s="14" t="s">
        <v>7</v>
      </c>
      <c r="B109" s="17" t="str">
        <f>H108</f>
        <v>bilbaneverket</v>
      </c>
      <c r="C109" s="33" t="str">
        <f>H109</f>
        <v>Pollys Pågar</v>
      </c>
      <c r="D109" s="36" t="str">
        <f>H110</f>
        <v>Scalextric</v>
      </c>
      <c r="E109" s="37" t="str">
        <f>H107</f>
        <v>Team Jäger</v>
      </c>
      <c r="F109" s="2"/>
      <c r="G109" s="1" t="s">
        <v>9</v>
      </c>
      <c r="H109" s="12" t="str">
        <f>H102</f>
        <v>Pollys Pågar</v>
      </c>
      <c r="I109" s="11" t="s">
        <v>59</v>
      </c>
      <c r="J109" s="11"/>
      <c r="K109" s="3" t="s">
        <v>27</v>
      </c>
    </row>
    <row r="110" spans="1:11" x14ac:dyDescent="0.3">
      <c r="A110" s="14" t="s">
        <v>12</v>
      </c>
      <c r="B110" s="18">
        <v>217.8</v>
      </c>
      <c r="C110" s="34">
        <v>229.1</v>
      </c>
      <c r="D110" s="18">
        <v>219.1</v>
      </c>
      <c r="E110" s="18">
        <v>219</v>
      </c>
      <c r="F110" s="2"/>
      <c r="G110" s="1" t="s">
        <v>10</v>
      </c>
      <c r="H110" s="12" t="str">
        <f>H103</f>
        <v>Scalextric</v>
      </c>
      <c r="I110" s="11" t="s">
        <v>63</v>
      </c>
      <c r="J110" s="11"/>
      <c r="K110" s="3" t="s">
        <v>28</v>
      </c>
    </row>
    <row r="111" spans="1:11" x14ac:dyDescent="0.3">
      <c r="A111" s="14" t="s">
        <v>13</v>
      </c>
      <c r="B111" s="17">
        <f>C5+D12+E19+B26+C33+D40+E47+B54+C61+D68+E75+B82+C89+D96+E103+B110</f>
        <v>3531.5000000000005</v>
      </c>
      <c r="C111" s="33">
        <f>D5+E12+B19+C26+D33+E40+B47+C54+D61+E68+B75+C82+D89+E96+B103+C110</f>
        <v>3376.7999999999997</v>
      </c>
      <c r="D111" s="36">
        <f>E5+B12+C19+D26+E33+B40+C47+D54+E61+B68+C75+D82+E89+B96+C103+D110</f>
        <v>3539.5999999999995</v>
      </c>
      <c r="E111" s="37">
        <f>B5+C12+D19+E26+B33+C40+D47+E54+B61+C68+D75+E82+B89+C96+D103+E110</f>
        <v>3499.8999999999996</v>
      </c>
      <c r="F111" s="2"/>
    </row>
    <row r="112" spans="1:11" x14ac:dyDescent="0.3">
      <c r="A112" s="15"/>
      <c r="B112" s="20"/>
      <c r="C112" s="9"/>
      <c r="D112" s="20"/>
      <c r="E112" s="20"/>
      <c r="F112" s="8"/>
      <c r="G112" s="6"/>
      <c r="H112" s="6"/>
      <c r="I112" s="6"/>
      <c r="J112" s="6"/>
      <c r="K112" s="6"/>
    </row>
    <row r="114" spans="2:10" x14ac:dyDescent="0.3">
      <c r="B114" s="51" t="s">
        <v>64</v>
      </c>
      <c r="C114" s="51" t="s">
        <v>72</v>
      </c>
      <c r="D114" s="51" t="s">
        <v>22</v>
      </c>
      <c r="E114" s="51" t="s">
        <v>31</v>
      </c>
      <c r="G114" s="51" t="s">
        <v>66</v>
      </c>
      <c r="J114" t="str">
        <f>H2</f>
        <v>Team Jäger</v>
      </c>
    </row>
    <row r="115" spans="2:10" x14ac:dyDescent="0.3">
      <c r="B115" s="51">
        <f>B5+E26+D47+C68+B89</f>
        <v>1042.7</v>
      </c>
      <c r="C115" s="51">
        <f>C19+C47+C75+C103</f>
        <v>884.10000000000014</v>
      </c>
      <c r="D115" s="51">
        <f>D5+D33+D61+D89</f>
        <v>838.80000000000007</v>
      </c>
      <c r="E115" s="51">
        <f>B26+B54+B82+B110</f>
        <v>872.40000000000009</v>
      </c>
      <c r="F115" s="74" t="s">
        <v>64</v>
      </c>
      <c r="G115" s="65">
        <f>B115/5</f>
        <v>208.54000000000002</v>
      </c>
      <c r="H115">
        <v>13</v>
      </c>
      <c r="I115">
        <f>COUNTIF(I2:I110,J115)</f>
        <v>5</v>
      </c>
      <c r="J115" s="48" t="s">
        <v>73</v>
      </c>
    </row>
    <row r="116" spans="2:10" ht="16.8" x14ac:dyDescent="0.4">
      <c r="B116" s="51" t="s">
        <v>63</v>
      </c>
      <c r="C116" s="51" t="s">
        <v>20</v>
      </c>
      <c r="D116" s="51" t="s">
        <v>65</v>
      </c>
      <c r="E116" s="51"/>
      <c r="F116" s="75" t="s">
        <v>63</v>
      </c>
      <c r="G116" s="66">
        <f>B117/5</f>
        <v>227.11999999999998</v>
      </c>
      <c r="H116">
        <v>6</v>
      </c>
      <c r="I116" s="46">
        <f>COUNTIF(I2:I110,J116)</f>
        <v>5</v>
      </c>
      <c r="J116" s="49" t="s">
        <v>68</v>
      </c>
    </row>
    <row r="117" spans="2:10" ht="16.8" x14ac:dyDescent="0.4">
      <c r="B117" s="51">
        <f>B12+B40+B68+B96+D110</f>
        <v>1135.5999999999999</v>
      </c>
      <c r="C117" s="51">
        <f>C12+B33+E54+D75+C96+E110</f>
        <v>1357.4</v>
      </c>
      <c r="D117" s="51">
        <f>E5+E33+E61+E89</f>
        <v>884</v>
      </c>
      <c r="E117" s="51"/>
      <c r="F117" s="67" t="s">
        <v>60</v>
      </c>
      <c r="G117" s="66">
        <f>B119/4</f>
        <v>195.32499999999999</v>
      </c>
      <c r="H117">
        <v>12</v>
      </c>
      <c r="I117" s="46">
        <f>COUNTIF(I2:I110,J117)</f>
        <v>6</v>
      </c>
      <c r="J117" s="49" t="s">
        <v>20</v>
      </c>
    </row>
    <row r="118" spans="2:10" ht="16.8" x14ac:dyDescent="0.4">
      <c r="B118" s="51" t="s">
        <v>60</v>
      </c>
      <c r="C118" s="51" t="s">
        <v>59</v>
      </c>
      <c r="D118" s="51"/>
      <c r="E118" s="51" t="s">
        <v>21</v>
      </c>
      <c r="F118" s="63" t="s">
        <v>31</v>
      </c>
      <c r="G118" s="64">
        <f>E115/4</f>
        <v>218.10000000000002</v>
      </c>
      <c r="H118">
        <v>5</v>
      </c>
      <c r="I118" s="46">
        <f>COUNTIF(I2:I110,J118)</f>
        <v>0</v>
      </c>
      <c r="J118" s="50"/>
    </row>
    <row r="119" spans="2:10" x14ac:dyDescent="0.3">
      <c r="B119" s="51">
        <f>B19+B47+B75+B103</f>
        <v>781.3</v>
      </c>
      <c r="C119" s="51">
        <f>C26+C54+C82+C110</f>
        <v>938.2</v>
      </c>
      <c r="D119" s="51" t="s">
        <v>68</v>
      </c>
      <c r="E119" s="51">
        <f>E12+E40+E68+E96</f>
        <v>818.49999999999989</v>
      </c>
      <c r="F119" s="68" t="s">
        <v>72</v>
      </c>
      <c r="G119" s="69">
        <f>C115/4</f>
        <v>221.02500000000003</v>
      </c>
      <c r="H119">
        <v>3</v>
      </c>
      <c r="J119" t="str">
        <f>H3</f>
        <v>bilbaneverket</v>
      </c>
    </row>
    <row r="120" spans="2:10" x14ac:dyDescent="0.3">
      <c r="B120" s="51" t="s">
        <v>24</v>
      </c>
      <c r="C120" s="51"/>
      <c r="D120" s="51">
        <f>D19+C40+B61+E82+D103</f>
        <v>1099.8</v>
      </c>
      <c r="E120" s="51"/>
      <c r="F120" s="73" t="s">
        <v>20</v>
      </c>
      <c r="G120" s="70">
        <f>C117/6</f>
        <v>226.23333333333335</v>
      </c>
      <c r="H120">
        <v>2</v>
      </c>
      <c r="I120">
        <f>COUNTIF(I2:I110,J120)</f>
        <v>5</v>
      </c>
      <c r="J120" s="48" t="s">
        <v>63</v>
      </c>
    </row>
    <row r="121" spans="2:10" x14ac:dyDescent="0.3">
      <c r="B121" s="51">
        <f>E19+E47+E75+E103</f>
        <v>865</v>
      </c>
      <c r="C121" s="51"/>
      <c r="D121" s="51"/>
      <c r="E121" s="51"/>
      <c r="F121" s="71" t="s">
        <v>59</v>
      </c>
      <c r="G121" s="70">
        <f>C119/4</f>
        <v>234.55</v>
      </c>
      <c r="H121">
        <v>1</v>
      </c>
      <c r="I121">
        <f>COUNTIF(I2:I110,J121)</f>
        <v>4</v>
      </c>
      <c r="J121" s="49" t="s">
        <v>72</v>
      </c>
    </row>
    <row r="122" spans="2:10" x14ac:dyDescent="0.3">
      <c r="C122" t="s">
        <v>62</v>
      </c>
      <c r="D122" t="s">
        <v>69</v>
      </c>
      <c r="E122" t="s">
        <v>67</v>
      </c>
      <c r="F122" s="71" t="s">
        <v>62</v>
      </c>
      <c r="G122" s="70">
        <f>C123/4</f>
        <v>222.67499999999998</v>
      </c>
      <c r="H122">
        <v>9</v>
      </c>
      <c r="I122">
        <f>COUNTIF(I2:I110,J122)</f>
        <v>3</v>
      </c>
      <c r="J122" s="49" t="s">
        <v>69</v>
      </c>
    </row>
    <row r="123" spans="2:10" x14ac:dyDescent="0.3">
      <c r="C123" s="51">
        <f>C5+C33+C61+C89</f>
        <v>890.69999999999993</v>
      </c>
      <c r="D123" s="62">
        <f>D26+D54+D82</f>
        <v>635.9</v>
      </c>
      <c r="E123" s="51">
        <f>D12+D40+D68+D96</f>
        <v>903.40000000000009</v>
      </c>
      <c r="F123" s="54" t="s">
        <v>69</v>
      </c>
      <c r="G123" s="53">
        <f>D123/3</f>
        <v>211.96666666666667</v>
      </c>
      <c r="H123">
        <v>6</v>
      </c>
      <c r="I123">
        <f>COUNTIF(I2:I110,J123)</f>
        <v>4</v>
      </c>
      <c r="J123" s="50" t="s">
        <v>65</v>
      </c>
    </row>
    <row r="124" spans="2:10" x14ac:dyDescent="0.3">
      <c r="F124" s="52" t="s">
        <v>22</v>
      </c>
      <c r="G124" s="53">
        <f>D115/4</f>
        <v>209.70000000000002</v>
      </c>
      <c r="H124">
        <v>14</v>
      </c>
      <c r="J124" t="str">
        <f>H4</f>
        <v>Pollys Pågar</v>
      </c>
    </row>
    <row r="125" spans="2:10" x14ac:dyDescent="0.3">
      <c r="F125" s="72" t="s">
        <v>68</v>
      </c>
      <c r="G125" s="53">
        <f>D120/5</f>
        <v>219.95999999999998</v>
      </c>
      <c r="H125">
        <v>4</v>
      </c>
      <c r="I125">
        <f>COUNTIF(I2:I110,J125)</f>
        <v>4</v>
      </c>
      <c r="J125" s="48" t="s">
        <v>59</v>
      </c>
    </row>
    <row r="126" spans="2:10" x14ac:dyDescent="0.3">
      <c r="F126" s="52" t="s">
        <v>67</v>
      </c>
      <c r="G126" s="53">
        <f>E123/4</f>
        <v>225.85000000000002</v>
      </c>
      <c r="H126">
        <v>10</v>
      </c>
      <c r="I126">
        <f>COUNTIF(I2:I110,J126)</f>
        <v>4</v>
      </c>
      <c r="J126" s="49" t="s">
        <v>22</v>
      </c>
    </row>
    <row r="127" spans="2:10" x14ac:dyDescent="0.3">
      <c r="F127" s="60" t="s">
        <v>65</v>
      </c>
      <c r="G127" s="61">
        <f>D117/4</f>
        <v>221</v>
      </c>
      <c r="H127">
        <v>11</v>
      </c>
      <c r="I127">
        <f>COUNTIF(I2:I110,J127)</f>
        <v>4</v>
      </c>
      <c r="J127" s="49" t="s">
        <v>21</v>
      </c>
    </row>
    <row r="128" spans="2:10" x14ac:dyDescent="0.3">
      <c r="F128" s="56" t="s">
        <v>31</v>
      </c>
      <c r="G128" s="57">
        <f>E115/4</f>
        <v>218.10000000000002</v>
      </c>
      <c r="H128">
        <v>8</v>
      </c>
      <c r="I128">
        <f>COUNTIF(I2:I110,J128)</f>
        <v>4</v>
      </c>
      <c r="J128" s="50" t="s">
        <v>60</v>
      </c>
    </row>
    <row r="129" spans="6:10" x14ac:dyDescent="0.3">
      <c r="F129" s="58" t="s">
        <v>24</v>
      </c>
      <c r="G129" s="59">
        <f>B121/4</f>
        <v>216.25</v>
      </c>
      <c r="H129">
        <v>15</v>
      </c>
      <c r="J129" t="str">
        <f>H5</f>
        <v>Scalextric</v>
      </c>
    </row>
    <row r="130" spans="6:10" x14ac:dyDescent="0.3">
      <c r="F130" s="60" t="s">
        <v>21</v>
      </c>
      <c r="G130" s="61">
        <f>E119/4</f>
        <v>204.62499999999997</v>
      </c>
      <c r="H130">
        <v>16</v>
      </c>
      <c r="I130">
        <f>COUNTIF(I2:I110,J130)</f>
        <v>4</v>
      </c>
      <c r="J130" s="48" t="s">
        <v>31</v>
      </c>
    </row>
    <row r="131" spans="6:10" x14ac:dyDescent="0.3">
      <c r="G131">
        <f>(G115+G116+G117+G118+G119+G120+G121+G122+G123+G124+G125+G126+G127+G128+G129+G130)/16</f>
        <v>217.56374999999997</v>
      </c>
      <c r="I131">
        <f>COUNTIF(I2:I110,J131)</f>
        <v>4</v>
      </c>
      <c r="J131" s="49" t="s">
        <v>62</v>
      </c>
    </row>
    <row r="132" spans="6:10" x14ac:dyDescent="0.3">
      <c r="I132">
        <f>COUNTIF(I2:I110,J132)</f>
        <v>4</v>
      </c>
      <c r="J132" s="49" t="s">
        <v>67</v>
      </c>
    </row>
    <row r="133" spans="6:10" x14ac:dyDescent="0.3">
      <c r="I133" s="47">
        <f>COUNTIF(I2:I110,J133)</f>
        <v>4</v>
      </c>
      <c r="J133" s="50" t="s">
        <v>24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2" sqref="A2"/>
    </sheetView>
  </sheetViews>
  <sheetFormatPr defaultRowHeight="14.4" x14ac:dyDescent="0.3"/>
  <cols>
    <col min="1" max="1" width="50.5546875" customWidth="1"/>
    <col min="2" max="2" width="49.5546875" customWidth="1"/>
    <col min="3" max="3" width="54" customWidth="1"/>
    <col min="4" max="4" width="51.21875" customWidth="1"/>
  </cols>
  <sheetData>
    <row r="1" spans="1:4" ht="81" customHeight="1" x14ac:dyDescent="0.3">
      <c r="A1" s="55" t="str">
        <f>Blad1!J114</f>
        <v>Team Jäger</v>
      </c>
      <c r="B1" s="55" t="str">
        <f>Blad1!J119</f>
        <v>bilbaneverket</v>
      </c>
      <c r="C1" s="55" t="str">
        <f>Blad1!J124</f>
        <v>Pollys Pågar</v>
      </c>
      <c r="D1" s="55" t="str">
        <f>Blad1!J129</f>
        <v>Scalextric</v>
      </c>
    </row>
    <row r="2" spans="1:4" ht="91.2" customHeight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</dc:creator>
  <cp:lastModifiedBy>Polly</cp:lastModifiedBy>
  <dcterms:created xsi:type="dcterms:W3CDTF">2014-04-12T17:33:37Z</dcterms:created>
  <dcterms:modified xsi:type="dcterms:W3CDTF">2015-03-15T12:02:30Z</dcterms:modified>
</cp:coreProperties>
</file>